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лан ФХД\"/>
    </mc:Choice>
  </mc:AlternateContent>
  <bookViews>
    <workbookView xWindow="45" yWindow="120" windowWidth="18090" windowHeight="12075" tabRatio="918" activeTab="2"/>
  </bookViews>
  <sheets>
    <sheet name="Тит лист" sheetId="1" r:id="rId1"/>
    <sheet name="1.Св-я о деят-ти" sheetId="3" r:id="rId2"/>
    <sheet name="2.Пост-я и выплаты" sheetId="5" r:id="rId3"/>
    <sheet name="II.I. Закупка тов-в работ услуг" sheetId="6" r:id="rId4"/>
    <sheet name="III. Св-я о ср-вах во врем.расп" sheetId="7" r:id="rId5"/>
    <sheet name="IV. Справ. инф-я" sheetId="8" r:id="rId6"/>
    <sheet name=" Расшифровка" sheetId="9" r:id="rId7"/>
  </sheets>
  <definedNames>
    <definedName name="sub_100821" localSheetId="0">'Тит лист'!#REF!</definedName>
    <definedName name="sub_100822" localSheetId="0">'Тит лист'!#REF!</definedName>
    <definedName name="sub_100823" localSheetId="0">'Тит лист'!#REF!</definedName>
    <definedName name="sub_100824" localSheetId="0">'Тит лист'!#REF!</definedName>
    <definedName name="sub_100825" localSheetId="0">'Тит лист'!#REF!</definedName>
    <definedName name="sub_100826" localSheetId="0">'Тит лист'!#REF!</definedName>
    <definedName name="sub_100827" localSheetId="0">'Тит лист'!#REF!</definedName>
    <definedName name="sub_100828" localSheetId="0">'Тит лист'!#REF!</definedName>
    <definedName name="sub_100829" localSheetId="0">'Тит лист'!#REF!</definedName>
    <definedName name="sub_100831" localSheetId="3">'II.I. Закупка тов-в работ услуг'!$B$8</definedName>
    <definedName name="sub_100832" localSheetId="3">'II.I. Закупка тов-в работ услуг'!$B$9</definedName>
    <definedName name="sub_100833" localSheetId="3">'II.I. Закупка тов-в работ услуг'!$B$10</definedName>
    <definedName name="sub_100834" localSheetId="3">'II.I. Закупка тов-в работ услуг'!$A$7</definedName>
    <definedName name="sub_100841" localSheetId="4">'III. Св-я о ср-вах во врем.расп'!$A$5</definedName>
    <definedName name="sub_100842" localSheetId="4">'III. Св-я о ср-вах во врем.расп'!$B$6</definedName>
    <definedName name="sub_100843" localSheetId="4">'III. Св-я о ср-вах во врем.расп'!$B$7</definedName>
    <definedName name="sub_100844" localSheetId="4">'III. Св-я о ср-вах во врем.расп'!$B$8</definedName>
    <definedName name="sub_100851" localSheetId="5">'IV. Справ. инф-я'!$A$7</definedName>
    <definedName name="sub_100852" localSheetId="5">'IV. Справ. инф-я'!$A$5</definedName>
    <definedName name="sub_100853" localSheetId="5">'IV. Справ. инф-я'!$A$6</definedName>
    <definedName name="sub_108113" localSheetId="0">'Тит лист'!#REF!</definedName>
    <definedName name="sub_10816" localSheetId="0">'Тит лист'!#REF!</definedName>
    <definedName name="sub_108210" localSheetId="0">'Тит лист'!#REF!</definedName>
    <definedName name="sub_108211" localSheetId="0">'Тит лист'!#REF!</definedName>
    <definedName name="sub_108212" localSheetId="0">'Тит лист'!#REF!</definedName>
    <definedName name="sub_108213" localSheetId="0">'Тит лист'!#REF!</definedName>
    <definedName name="sub_108214" localSheetId="0">'Тит лист'!#REF!</definedName>
    <definedName name="sub_108215" localSheetId="0">'Тит лист'!#REF!</definedName>
    <definedName name="sub_108216" localSheetId="0">'Тит лист'!#REF!</definedName>
    <definedName name="sub_108217" localSheetId="0">'Тит лист'!#REF!</definedName>
    <definedName name="sub_108218" localSheetId="0">'Тит лист'!#REF!</definedName>
    <definedName name="sub_108219" localSheetId="0">'Тит лист'!#REF!</definedName>
    <definedName name="sub_108220" localSheetId="0">'Тит лист'!#REF!</definedName>
    <definedName name="sub_108221" localSheetId="0">'Тит лист'!#REF!</definedName>
    <definedName name="sub_108222" localSheetId="0">'Тит лист'!#REF!</definedName>
    <definedName name="sub_108223" localSheetId="0">'Тит лист'!#REF!</definedName>
    <definedName name="sub_108224" localSheetId="0">'Тит лист'!#REF!</definedName>
    <definedName name="_xlnm.Print_Titles" localSheetId="3">'II.I. Закупка тов-в работ услуг'!$3:$7</definedName>
    <definedName name="_xlnm.Print_Area" localSheetId="6">' Расшифровка'!$A$1:$AO$64</definedName>
    <definedName name="_xlnm.Print_Area" localSheetId="1">'1.Св-я о деят-ти'!$A$1:$F$44</definedName>
    <definedName name="_xlnm.Print_Area" localSheetId="2">'2.Пост-я и выплаты'!$A$1:$J$70</definedName>
  </definedNames>
  <calcPr calcId="152511"/>
</workbook>
</file>

<file path=xl/calcChain.xml><?xml version="1.0" encoding="utf-8"?>
<calcChain xmlns="http://schemas.openxmlformats.org/spreadsheetml/2006/main">
  <c r="D27" i="5" l="1"/>
  <c r="D22" i="5"/>
  <c r="F43" i="3" l="1"/>
  <c r="F41" i="3"/>
  <c r="F38" i="3" s="1"/>
  <c r="F36" i="3" s="1"/>
  <c r="F37" i="3"/>
  <c r="F35" i="3" s="1"/>
  <c r="AJ57" i="9" l="1"/>
  <c r="L8" i="5"/>
  <c r="AJ41" i="9" l="1"/>
  <c r="E32" i="5"/>
  <c r="E29" i="5" l="1"/>
  <c r="D16" i="5" l="1"/>
  <c r="E33" i="5" l="1"/>
  <c r="D33" i="5"/>
  <c r="AJ51" i="9"/>
  <c r="AJ42" i="9"/>
  <c r="E51" i="5"/>
  <c r="E30" i="5" l="1"/>
  <c r="AJ56" i="9" l="1"/>
  <c r="AJ55" i="9"/>
  <c r="AJ54" i="9"/>
  <c r="AJ53" i="9"/>
  <c r="AJ50" i="9"/>
  <c r="AJ49" i="9"/>
  <c r="AJ48" i="9"/>
  <c r="AJ47" i="9"/>
  <c r="AJ46" i="9"/>
  <c r="AJ44" i="9"/>
  <c r="AJ45" i="9"/>
  <c r="AJ43" i="9"/>
  <c r="AJ40" i="9"/>
  <c r="AJ39" i="9"/>
  <c r="AJ38" i="9"/>
  <c r="AJ37" i="9"/>
  <c r="AJ36" i="9"/>
  <c r="AJ35" i="9"/>
  <c r="AJ34" i="9"/>
  <c r="AJ33" i="9"/>
  <c r="AJ32" i="9"/>
  <c r="AJ31" i="9"/>
  <c r="AJ27" i="9"/>
  <c r="AJ28" i="9"/>
  <c r="AJ29" i="9"/>
  <c r="AJ26" i="9"/>
  <c r="AJ24" i="9"/>
  <c r="AJ25" i="9" l="1"/>
  <c r="AJ22" i="9"/>
  <c r="E65" i="5" l="1"/>
  <c r="E63" i="5"/>
  <c r="D32" i="5"/>
  <c r="AJ23" i="9" l="1"/>
  <c r="AJ21" i="9"/>
  <c r="N22" i="5"/>
  <c r="E22" i="5" s="1"/>
  <c r="N21" i="5"/>
  <c r="E21" i="5" s="1"/>
  <c r="L40" i="5" l="1"/>
  <c r="D50" i="5" l="1"/>
  <c r="E40" i="5" l="1"/>
  <c r="L43" i="5"/>
  <c r="L44" i="5"/>
  <c r="D45" i="5"/>
  <c r="AP26" i="9" l="1"/>
  <c r="AQ26" i="9" s="1"/>
  <c r="I19" i="5" l="1"/>
  <c r="D70" i="5" l="1"/>
  <c r="D69" i="5"/>
  <c r="D68" i="5"/>
  <c r="D67" i="5"/>
  <c r="J66" i="5"/>
  <c r="I66" i="5"/>
  <c r="H66" i="5"/>
  <c r="G66" i="5"/>
  <c r="D66" i="5" s="1"/>
  <c r="F66" i="5"/>
  <c r="E66" i="5"/>
  <c r="D65" i="5"/>
  <c r="D64" i="5"/>
  <c r="D63" i="5"/>
  <c r="D62" i="5"/>
  <c r="D61" i="5"/>
  <c r="D60" i="5"/>
  <c r="I59" i="5"/>
  <c r="I54" i="5" s="1"/>
  <c r="H59" i="5"/>
  <c r="H54" i="5" s="1"/>
  <c r="G59" i="5"/>
  <c r="F59" i="5"/>
  <c r="F54" i="5" s="1"/>
  <c r="E59" i="5"/>
  <c r="E54" i="5" s="1"/>
  <c r="D58" i="5"/>
  <c r="D57" i="5"/>
  <c r="D56" i="5"/>
  <c r="J54" i="5"/>
  <c r="D52" i="5"/>
  <c r="D51" i="5"/>
  <c r="D49" i="5"/>
  <c r="D48" i="5"/>
  <c r="I46" i="5"/>
  <c r="H46" i="5"/>
  <c r="G46" i="5"/>
  <c r="F46" i="5"/>
  <c r="E46" i="5"/>
  <c r="D44" i="5"/>
  <c r="D43" i="5"/>
  <c r="J41" i="5"/>
  <c r="J36" i="5" s="1"/>
  <c r="I41" i="5"/>
  <c r="H41" i="5"/>
  <c r="H36" i="5" s="1"/>
  <c r="G41" i="5"/>
  <c r="F41" i="5"/>
  <c r="E41" i="5"/>
  <c r="AJ30" i="9" s="1"/>
  <c r="D40" i="5"/>
  <c r="D39" i="5"/>
  <c r="D38" i="5"/>
  <c r="D35" i="5"/>
  <c r="D34" i="5"/>
  <c r="D31" i="5"/>
  <c r="D30" i="5"/>
  <c r="D29" i="5"/>
  <c r="J27" i="5"/>
  <c r="I27" i="5"/>
  <c r="H27" i="5"/>
  <c r="G27" i="5"/>
  <c r="F27" i="5"/>
  <c r="D26" i="5"/>
  <c r="J24" i="5"/>
  <c r="I24" i="5"/>
  <c r="I23" i="5" s="1"/>
  <c r="H24" i="5"/>
  <c r="H23" i="5" s="1"/>
  <c r="G24" i="5"/>
  <c r="G23" i="5" s="1"/>
  <c r="F24" i="5"/>
  <c r="F23" i="5" s="1"/>
  <c r="E24" i="5"/>
  <c r="J23" i="5"/>
  <c r="D21" i="5"/>
  <c r="J19" i="5"/>
  <c r="H19" i="5"/>
  <c r="G19" i="5"/>
  <c r="F19" i="5"/>
  <c r="E19" i="5"/>
  <c r="E18" i="5" s="1"/>
  <c r="D15" i="5"/>
  <c r="D14" i="5"/>
  <c r="D12" i="5"/>
  <c r="D11" i="5"/>
  <c r="J8" i="5"/>
  <c r="H8" i="5"/>
  <c r="G8" i="5"/>
  <c r="J18" i="5" l="1"/>
  <c r="J17" i="5" s="1"/>
  <c r="F18" i="5"/>
  <c r="H18" i="5"/>
  <c r="H17" i="5" s="1"/>
  <c r="D41" i="5"/>
  <c r="F36" i="5"/>
  <c r="F17" i="5" s="1"/>
  <c r="I36" i="5"/>
  <c r="E36" i="5"/>
  <c r="D23" i="5"/>
  <c r="D46" i="5"/>
  <c r="D59" i="5"/>
  <c r="D19" i="5"/>
  <c r="I18" i="5"/>
  <c r="G18" i="5"/>
  <c r="D24" i="5"/>
  <c r="G54" i="5"/>
  <c r="G36" i="5" s="1"/>
  <c r="C5" i="8"/>
  <c r="L8" i="6"/>
  <c r="F8" i="6" s="1"/>
  <c r="H8" i="6"/>
  <c r="I8" i="6"/>
  <c r="K8" i="6"/>
  <c r="F10" i="6"/>
  <c r="E10" i="6"/>
  <c r="F9" i="6"/>
  <c r="E9" i="6"/>
  <c r="D9" i="6"/>
  <c r="F13" i="5" l="1"/>
  <c r="D13" i="5" s="1"/>
  <c r="E17" i="5"/>
  <c r="G17" i="5"/>
  <c r="I17" i="5"/>
  <c r="I10" i="5" s="1"/>
  <c r="F8" i="5"/>
  <c r="D18" i="5"/>
  <c r="D54" i="5"/>
  <c r="D36" i="5"/>
  <c r="G10" i="6" s="1"/>
  <c r="E8" i="6"/>
  <c r="AP58" i="9" l="1"/>
  <c r="E10" i="5"/>
  <c r="E8" i="5" s="1"/>
  <c r="D9" i="5"/>
  <c r="G8" i="6"/>
  <c r="D17" i="5"/>
  <c r="I8" i="5" l="1"/>
  <c r="D10" i="6"/>
  <c r="D10" i="5"/>
  <c r="J8" i="6"/>
  <c r="D8" i="6" s="1"/>
  <c r="D8" i="5" l="1"/>
  <c r="L5" i="5" s="1"/>
</calcChain>
</file>

<file path=xl/comments1.xml><?xml version="1.0" encoding="utf-8"?>
<comments xmlns="http://schemas.openxmlformats.org/spreadsheetml/2006/main">
  <authors>
    <author>Ахмад</author>
    <author>Ахмед Хадаев</author>
  </authors>
  <commentList>
    <comment ref="A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ФСС
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  <charset val="204"/>
          </rPr>
          <t>Ахмед Хадаев:</t>
        </r>
        <r>
          <rPr>
            <sz val="9"/>
            <color indexed="81"/>
            <rFont val="Tahoma"/>
            <family val="2"/>
            <charset val="204"/>
          </rPr>
          <t xml:space="preserve">
налог на землю и на имусшество</t>
        </r>
      </text>
    </comment>
    <comment ref="A30" authorId="1" shapeId="0">
      <text>
        <r>
          <rPr>
            <sz val="9"/>
            <color indexed="81"/>
            <rFont val="Tahoma"/>
            <family val="2"/>
            <charset val="204"/>
          </rPr>
          <t>налог на транспорт</t>
        </r>
      </text>
    </comment>
  </commentList>
</comments>
</file>

<file path=xl/sharedStrings.xml><?xml version="1.0" encoding="utf-8"?>
<sst xmlns="http://schemas.openxmlformats.org/spreadsheetml/2006/main" count="538" uniqueCount="306">
  <si>
    <t>Дата составления документа</t>
  </si>
  <si>
    <t>Наименование показателя</t>
  </si>
  <si>
    <t>из них:</t>
  </si>
  <si>
    <t>в том числе: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</si>
  <si>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</si>
  <si>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</si>
  <si>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</si>
  <si>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</si>
  <si>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</si>
  <si>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</si>
  <si>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</si>
  <si>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</si>
  <si>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</si>
  <si>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</si>
  <si>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</si>
  <si>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</si>
  <si>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</si>
  <si>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</si>
  <si>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</si>
  <si>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X</t>
  </si>
  <si>
    <t>всего</t>
  </si>
  <si>
    <t>из них гранты</t>
  </si>
  <si>
    <t>Объем финансового обеспечения (с точностью до двух знаков после запятой-0,00)</t>
  </si>
  <si>
    <t>Код по бюджетной классификации Российской Федерации</t>
  </si>
  <si>
    <t>Субсидия на финансовое обеспечение выполнения государственного задания</t>
  </si>
  <si>
    <t>Субсидии предоставляемые в соответствии с обзацем 2 пункта 1 статьи 78.1 БК РФ</t>
  </si>
  <si>
    <t>Субсидии на осуществление капиатльных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</si>
  <si>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</si>
  <si>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</si>
  <si>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</si>
  <si>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</si>
  <si>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</si>
  <si>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</si>
  <si>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</si>
  <si>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</si>
  <si>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</si>
  <si>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</si>
  <si>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из них:
оплата труда и начисления на выплаты по оплате труда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</si>
  <si>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</si>
  <si>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</si>
  <si>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Сумма (руб, с точностью до двух знаков после запятой - 0,00)</t>
  </si>
  <si>
    <t>Поступление</t>
  </si>
  <si>
    <t>Выбытие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</si>
  <si>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</si>
  <si>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</si>
  <si>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</si>
  <si>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</si>
  <si>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 подведомственному</t>
  </si>
  <si>
    <t>(наименование бюджетного (автономного) учреждения</t>
  </si>
  <si>
    <t>Наименование статьи расходов</t>
  </si>
  <si>
    <t>Мин</t>
  </si>
  <si>
    <t>Рз</t>
  </si>
  <si>
    <t>ЦСР</t>
  </si>
  <si>
    <t>Пр</t>
  </si>
  <si>
    <t>ВР</t>
  </si>
  <si>
    <t>КОСГУ</t>
  </si>
  <si>
    <t>СУБКОСГУ</t>
  </si>
  <si>
    <t>(подпись)</t>
  </si>
  <si>
    <t>(расшифровка подписи)</t>
  </si>
  <si>
    <t>Главный бухгалтер учреждения</t>
  </si>
  <si>
    <t>Исполнитель</t>
  </si>
  <si>
    <t>телефон</t>
  </si>
  <si>
    <t>УТВЕРЖДЕНО:</t>
  </si>
  <si>
    <t>0001</t>
  </si>
  <si>
    <t>Заработная плата</t>
  </si>
  <si>
    <t>211.00.00</t>
  </si>
  <si>
    <t>Прочие выплаты</t>
  </si>
  <si>
    <t>Начисления на оплату труда</t>
  </si>
  <si>
    <t>213.00.00</t>
  </si>
  <si>
    <t>Услуги связи</t>
  </si>
  <si>
    <t>221.00.00</t>
  </si>
  <si>
    <t>Оплата за потребление газа</t>
  </si>
  <si>
    <t>223.00.10</t>
  </si>
  <si>
    <t>223.00.20</t>
  </si>
  <si>
    <t>225.00.10</t>
  </si>
  <si>
    <t>Прочие работы, услуги</t>
  </si>
  <si>
    <t>226.00.20</t>
  </si>
  <si>
    <t>Арендная плата за пользование имуществом</t>
  </si>
  <si>
    <t>Итого:</t>
  </si>
  <si>
    <t>Увеличение стоимости материальных запасов</t>
  </si>
  <si>
    <t>Сведения о деятельности учреждения</t>
  </si>
  <si>
    <t>Увеличение стоимости основных средств</t>
  </si>
  <si>
    <t>Расшифровка
 к  плану финансово хозяйственной деятельности</t>
  </si>
  <si>
    <t>1.2.</t>
  </si>
  <si>
    <t>2.2.</t>
  </si>
  <si>
    <t>2.3.</t>
  </si>
  <si>
    <t xml:space="preserve">II.  Показатели по поступлениям и выплатам Учреждения </t>
  </si>
  <si>
    <t>Начисления на выплаты по оплате труда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</si>
  <si>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</si>
  <si>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</si>
  <si>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</si>
  <si>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</si>
  <si>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Х</t>
  </si>
  <si>
    <t>Транспортные услуги</t>
  </si>
  <si>
    <t>Коммунальные услуги</t>
  </si>
  <si>
    <t>Арендная плата за пользование недвижимым имуществом</t>
  </si>
  <si>
    <t>Арендная плата за пользование движимым имуществом</t>
  </si>
  <si>
    <t>Расходы, услуги по содержанию имущества</t>
  </si>
  <si>
    <t>Расходы, услуги по содержанию движимого имущества</t>
  </si>
  <si>
    <t>Расходы, услуги по содержанию недвижимого имущества</t>
  </si>
  <si>
    <t xml:space="preserve"> Увеличение остатков средст</t>
  </si>
  <si>
    <t>Увеличение стоимости ценных бумаг, кроме акций и иных форм участия в капитале</t>
  </si>
  <si>
    <t>Прочие поступления</t>
  </si>
  <si>
    <t>Увеличение стоимости нематериальных активов</t>
  </si>
  <si>
    <t>Увеличение стоимости непроизводственныз активов</t>
  </si>
  <si>
    <t>Прочие работы и услуги</t>
  </si>
  <si>
    <t>II.I. Показатели выплат по расходам на закупку товаров, работ, услуг учреждения</t>
  </si>
  <si>
    <t>III. Сведения о средствах, поступающих во временное распоряжение учреждения</t>
  </si>
  <si>
    <t>IV. Справочная информация</t>
  </si>
  <si>
    <t xml:space="preserve">Иные выплаты персоналу учреждений, за исключением фонда оплаты труда
</t>
  </si>
  <si>
    <t xml:space="preserve">Уплата налога на имущество организаций
и земельного налога
</t>
  </si>
  <si>
    <t>Уплата прочих налогов, сборов</t>
  </si>
  <si>
    <t>Уплата иных платежей</t>
  </si>
  <si>
    <t>Поступление финансовых активов и нефинансовых активов всего:</t>
  </si>
  <si>
    <t>Увеличение стоимости акций и иных форма участия в капитале</t>
  </si>
  <si>
    <t>в том числе потсупления нефинансовых активов, всего</t>
  </si>
  <si>
    <t>Услуги по содержанию имущества</t>
  </si>
  <si>
    <t xml:space="preserve">        Министерство культуры Чеченской Республики</t>
  </si>
  <si>
    <t xml:space="preserve">       (наименование органа государственной власти осуществляющего функции и полномочия учредителя)</t>
  </si>
  <si>
    <t>Сумма                   (в рублях)</t>
  </si>
  <si>
    <t>Иные расходы</t>
  </si>
  <si>
    <t>Социальные пособия и компенсации персоналу в денежной форме</t>
  </si>
  <si>
    <t>266.00.00</t>
  </si>
  <si>
    <t>Прочие налоги и сборы</t>
  </si>
  <si>
    <t>291.00.40</t>
  </si>
  <si>
    <t>Увеличение стоимости прочих оборотных запасов (материалов)</t>
  </si>
  <si>
    <t>346.00.00</t>
  </si>
  <si>
    <t xml:space="preserve">    (наименование должности лица, утверждающего документ)</t>
  </si>
  <si>
    <t xml:space="preserve">   (подпись)     (расшифровка подписи)</t>
  </si>
  <si>
    <t>оплата за потребление электроэнергии</t>
  </si>
  <si>
    <t>225.00.30</t>
  </si>
  <si>
    <t>Услуги по вывозу и утилизации мусора (твердых бытовых, промышленных отходов)</t>
  </si>
  <si>
    <t>222.00.00</t>
  </si>
  <si>
    <t>Налог на имущество организаций</t>
  </si>
  <si>
    <t>291.00.10</t>
  </si>
  <si>
    <t>оплата услуги по водоснабжению</t>
  </si>
  <si>
    <t>223.00.30</t>
  </si>
  <si>
    <t>в т.ч. за счет остатков на начало года</t>
  </si>
  <si>
    <t>226.00.50</t>
  </si>
  <si>
    <t>225.00.50</t>
  </si>
  <si>
    <t>Оплата договоров гражданско-правового характера</t>
  </si>
  <si>
    <t>223.00.40</t>
  </si>
  <si>
    <t>Прочие услуги</t>
  </si>
  <si>
    <t>212.00.00</t>
  </si>
  <si>
    <t>224.00.00</t>
  </si>
  <si>
    <t>291.00.20</t>
  </si>
  <si>
    <t>Земельный налог</t>
  </si>
  <si>
    <t>291.00.30</t>
  </si>
  <si>
    <t>Транспортный налог</t>
  </si>
  <si>
    <t>343.00.00</t>
  </si>
  <si>
    <t>Увеличение стоимости горюче-смазочных материалов</t>
  </si>
  <si>
    <t>310.00.00</t>
  </si>
  <si>
    <t>226.002</t>
  </si>
  <si>
    <t>226.005</t>
  </si>
  <si>
    <t>291.001</t>
  </si>
  <si>
    <t>291.002</t>
  </si>
  <si>
    <t>291.003</t>
  </si>
  <si>
    <t>291.004</t>
  </si>
  <si>
    <t>225.001</t>
  </si>
  <si>
    <t>225.003</t>
  </si>
  <si>
    <t>225.005</t>
  </si>
  <si>
    <t xml:space="preserve">всего </t>
  </si>
  <si>
    <t>08</t>
  </si>
  <si>
    <t>01</t>
  </si>
  <si>
    <t>1</t>
  </si>
  <si>
    <t>1.1.</t>
  </si>
  <si>
    <t>2.</t>
  </si>
  <si>
    <t>3.</t>
  </si>
  <si>
    <t>341.00.00</t>
  </si>
  <si>
    <t>Увеличение стоимости лекарственных препаратов и материалов, применяемых в медицинских целях</t>
  </si>
  <si>
    <t>226.00.10</t>
  </si>
  <si>
    <t>226.001</t>
  </si>
  <si>
    <t>Вневедомственная охрана</t>
  </si>
  <si>
    <t>"_____" _______________ 20____г.</t>
  </si>
  <si>
    <t>2.1.</t>
  </si>
  <si>
    <t>063 03 61620</t>
  </si>
  <si>
    <t>грант</t>
  </si>
  <si>
    <t xml:space="preserve"> </t>
  </si>
  <si>
    <t>итого</t>
  </si>
  <si>
    <t>на 2019 г. очередной финансовый год</t>
  </si>
  <si>
    <t>на 2020г. на 1-ый год планового периода</t>
  </si>
  <si>
    <t>на 2021 г. 2-ой год планового периода</t>
  </si>
  <si>
    <t>на 2019г. очередной финансовый год</t>
  </si>
  <si>
    <t>на 2020 г. на 1-ый год планового периода</t>
  </si>
  <si>
    <t>063 02 00590</t>
  </si>
  <si>
    <t>063 02 20910</t>
  </si>
  <si>
    <t>Штрафы за нарушение законодательства о налогах и сборах, законодательства о страховых взносах</t>
  </si>
  <si>
    <t>292.00.00</t>
  </si>
  <si>
    <t>320.00.00</t>
  </si>
  <si>
    <t>296.00.00</t>
  </si>
  <si>
    <t>349.00.00</t>
  </si>
  <si>
    <t>Увеличение стоимости прочих материальных запасов однократного применения</t>
  </si>
  <si>
    <t>345.00.00</t>
  </si>
  <si>
    <t>Увеличение стоимости мягкого инвентаря</t>
  </si>
  <si>
    <t>344.00.00</t>
  </si>
  <si>
    <t>Увеличение стоимости строительных материалов</t>
  </si>
  <si>
    <t>на     2019 г.</t>
  </si>
  <si>
    <t xml:space="preserve">Директор                                                      </t>
  </si>
  <si>
    <t>Главный бухгалтер</t>
  </si>
  <si>
    <t xml:space="preserve">Цели деятельности учреждения </t>
  </si>
  <si>
    <t>Виды деятельности учреждения</t>
  </si>
  <si>
    <t>Перечень услуг (работ), относящихся к основным видам деятельности учреждения</t>
  </si>
  <si>
    <t>3.1.</t>
  </si>
  <si>
    <t>3.2.</t>
  </si>
  <si>
    <t>4.</t>
  </si>
  <si>
    <t xml:space="preserve">Общая балансовая стоимость движимого государственного имущества, в том числе </t>
  </si>
  <si>
    <t>в том числе балансовая стоимость особо ценного движимого имущества</t>
  </si>
  <si>
    <t>I. Показатели финансового состояния учреждения</t>
  </si>
  <si>
    <t>№ 
п/п</t>
  </si>
  <si>
    <t>Сумма, тыс. руб.</t>
  </si>
  <si>
    <t>Нефинансовые активы, всего:</t>
  </si>
  <si>
    <t>1.1</t>
  </si>
  <si>
    <t>Общая  балансовая стоимость недвижимого государственного  имущества, всего:</t>
  </si>
  <si>
    <t>1.1.1.</t>
  </si>
  <si>
    <t>Стоимость имущество, закрепленного  собственником за государственным учреждением на праве оперативного управления</t>
  </si>
  <si>
    <t>1.1.2.</t>
  </si>
  <si>
    <t>Стоимость имущество, приобретенного государственным учреждением за счет выделенных собственником имущества учреждения средствна праве оперативного управления</t>
  </si>
  <si>
    <t>1.1.3.</t>
  </si>
  <si>
    <t>Стоимость имущество, приобретенного государственным учреждением за счет доходов, полученных от платной  и иной приносящий доход деятельности</t>
  </si>
  <si>
    <t>1.1.4.</t>
  </si>
  <si>
    <t>Остаточная стоимость недвижимого государственного имущества</t>
  </si>
  <si>
    <t>Общая стоимость движимого имущество  - всего</t>
  </si>
  <si>
    <t>1.2.1.</t>
  </si>
  <si>
    <t>общая балансовая стоимость особо ценного движимого имущество, всего:</t>
  </si>
  <si>
    <t>1.2.2.</t>
  </si>
  <si>
    <t>остаточная стоимость особо ценного движимого имущества</t>
  </si>
  <si>
    <t xml:space="preserve"> II.</t>
  </si>
  <si>
    <t>Финансовые активы, всего:</t>
  </si>
  <si>
    <t>Денежные средства учреждения, всего</t>
  </si>
  <si>
    <t>2.1.1.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</si>
  <si>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</si>
  <si>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</si>
  <si>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</si>
  <si>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2.4.</t>
  </si>
  <si>
    <t>Дебиторская задолженность по доходам от платной и иной приносящий доход деятельности, всего</t>
  </si>
  <si>
    <t>2.5.</t>
  </si>
  <si>
    <t>Дебиторская задолженность по расходам</t>
  </si>
  <si>
    <t>III.</t>
  </si>
  <si>
    <t>Обязательства, всего:</t>
  </si>
  <si>
    <t>долговые обязательства</t>
  </si>
  <si>
    <t>кредиторская задолженность:</t>
  </si>
  <si>
    <t>3.2.1.</t>
  </si>
  <si>
    <t>просроченная кредиторская задолженность</t>
  </si>
  <si>
    <t>295.00.00</t>
  </si>
  <si>
    <t>Другие экономические санкции</t>
  </si>
  <si>
    <t>292.000</t>
  </si>
  <si>
    <t>295.000</t>
  </si>
  <si>
    <t>увеличение остатков денежных средств за счет возврата дебиторской задолженности прошлых лет</t>
  </si>
  <si>
    <t>Страхование</t>
  </si>
  <si>
    <t>061 01 62110</t>
  </si>
  <si>
    <t>061 04 60200</t>
  </si>
  <si>
    <t>З.О.Саламова</t>
  </si>
  <si>
    <t>8(938) 904-93-57</t>
  </si>
  <si>
    <t>Государственное  бюджетное учреждение  «Аргунский государственный историко-архитектурный и природный музей-заповедник»</t>
  </si>
  <si>
    <t>Директор ГБУ «Аргунский государственный историко-архитектурный и природный музей-заповедник»</t>
  </si>
  <si>
    <t>_______________________ Р.М. Хаджиев</t>
  </si>
  <si>
    <t>СОГЛАСОВАНО:</t>
  </si>
  <si>
    <t>Министр культуры 
Чеченской Республики</t>
  </si>
  <si>
    <t>(наименование должности лица,cогласовывающего документ)</t>
  </si>
  <si>
    <t>(наименование должности лица,утверждающего документ)</t>
  </si>
  <si>
    <t>Х-Б.Б. Дааев</t>
  </si>
  <si>
    <t>(подпись) (расшифровка подписи)</t>
  </si>
  <si>
    <t>"_____" ________________ 20___г.</t>
  </si>
  <si>
    <t>1. Общие положения</t>
  </si>
  <si>
    <t>Наименование органа осуществляющего функции и полномочия учредителя</t>
  </si>
  <si>
    <t>Министерство культуры Чеченской Республики</t>
  </si>
  <si>
    <t xml:space="preserve">Полное наименование учреждения </t>
  </si>
  <si>
    <t xml:space="preserve"> Государственное бюджетное учреждение                                        «Аргунский государственный историко-архитектурный и природный музей-заповедник»</t>
  </si>
  <si>
    <t xml:space="preserve">Краткое наименование учреждения </t>
  </si>
  <si>
    <t>ГБУ «Аргунский музей-заповедник»</t>
  </si>
  <si>
    <t xml:space="preserve">Юридический адрес </t>
  </si>
  <si>
    <t>364024,Чеченская Республика,г.Грозный, ул.Деловая,19/65</t>
  </si>
  <si>
    <t xml:space="preserve">Адрес фактического местонахождения </t>
  </si>
  <si>
    <t xml:space="preserve">Почтовый адрес </t>
  </si>
  <si>
    <t xml:space="preserve">Телефон учреждения </t>
  </si>
  <si>
    <t>8(8712)22 29 61</t>
  </si>
  <si>
    <t xml:space="preserve">Факс учреждения </t>
  </si>
  <si>
    <t xml:space="preserve">Адрес электронной почты </t>
  </si>
  <si>
    <t>argmz@mail.ru</t>
  </si>
  <si>
    <t xml:space="preserve">Ф.И.О. руководителя учреждения, телефон </t>
  </si>
  <si>
    <t>Хаджиев Рамзан Магомедович (8928) 895-03-56</t>
  </si>
  <si>
    <t xml:space="preserve">Ф.И.О. главного бухгалтера, телефон </t>
  </si>
  <si>
    <t>Саламова Зезаг Овтаевна  (8938) 904-93-57</t>
  </si>
  <si>
    <t xml:space="preserve">Основной государственный регистрационный номер (ОГРН), дата государственной регистрации, наименование регистрирующего органа </t>
  </si>
  <si>
    <t>ИНН/КПП (номер налогоплательщика, причина постановки на учет в налоговом органе)</t>
  </si>
  <si>
    <t>2015000381/201501001</t>
  </si>
  <si>
    <t>Код ОКПО (предприятий и организаций)</t>
  </si>
  <si>
    <t>Код ОКФС (форма собственности)</t>
  </si>
  <si>
    <t>Код ОКОПФ (организационно-правовая форма)</t>
  </si>
  <si>
    <t xml:space="preserve">Код ОКВЭД (вид деятельности) </t>
  </si>
  <si>
    <t>91.02</t>
  </si>
  <si>
    <t>Код ОКАТО (местонахождение)</t>
  </si>
  <si>
    <t>Код ОКОГУ (орган управления)</t>
  </si>
  <si>
    <t>Код код по реестру участников бюджетного процесса</t>
  </si>
  <si>
    <t>962Ц8890</t>
  </si>
  <si>
    <t>Коды по Общероссийскому классификатору единиц измерения (ОКЕИ)</t>
  </si>
  <si>
    <t>Коды по Общероссийскому классификатору валют (ОКВ)</t>
  </si>
  <si>
    <t>Р.М. Хаджиев</t>
  </si>
  <si>
    <t>Уточненный план 
финансово-хозяйственной деятельности</t>
  </si>
  <si>
    <t>на    2019 г.</t>
  </si>
  <si>
    <t xml:space="preserve">Осуществление функций государственного органа охраны памятников истории и культуры, обеспечение контроля за состоянием и сохранностью памятников, хозяйственной деятельностью и производством работ на территории музея-заповедника и его охранной зоны. </t>
  </si>
  <si>
    <t>Обеспечение полной сохранности коллекций музейного фонда заповедника, проведение научного комплектования фондов, создавая оптимальные условия для их хранения.</t>
  </si>
  <si>
    <t>Создание экспозиций, стационарных и передвижных выставок, организация на их основе разнообразных форм массовой научно-просветительной работы.</t>
  </si>
  <si>
    <t xml:space="preserve">Сохранения архитектурных и природных комплексов Учреждения, научно-исследовательская,научно-экспозиционная,научно-просветительская,  научно-методическая, научно-фондовая работы. </t>
  </si>
  <si>
    <t>4 298 630,50</t>
  </si>
  <si>
    <t>З.О. Саламова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</si>
</sst>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&lt;=9999999]###\-####;\(###\)\ ###\-####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4" fillId="0" borderId="0"/>
    <xf numFmtId="0" fontId="19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0" fontId="11" fillId="0" borderId="0" xfId="0" applyFont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/>
    <xf numFmtId="4" fontId="1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" fontId="15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" fontId="1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Border="1"/>
    <xf numFmtId="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8" fillId="0" borderId="0" xfId="0" applyFont="1"/>
    <xf numFmtId="0" fontId="18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4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left" vertical="center" wrapText="1"/>
    </xf>
    <xf numFmtId="0" fontId="19" fillId="0" borderId="1" xfId="3" applyBorder="1" applyAlignment="1" applyProtection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" fontId="7" fillId="0" borderId="3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6" xfId="0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gmz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gmz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zoomScale="110" zoomScaleNormal="100" zoomScaleSheetLayoutView="110" workbookViewId="0">
      <selection activeCell="B18" sqref="B18:P18"/>
    </sheetView>
  </sheetViews>
  <sheetFormatPr defaultColWidth="8.85546875" defaultRowHeight="15.75" x14ac:dyDescent="0.25"/>
  <cols>
    <col min="1" max="1" width="3.85546875" style="5" customWidth="1"/>
    <col min="2" max="2" width="5.28515625" style="5" customWidth="1"/>
    <col min="3" max="14" width="3" style="5" customWidth="1"/>
    <col min="15" max="15" width="9.42578125" style="5" customWidth="1"/>
    <col min="16" max="16" width="27.85546875" style="5" customWidth="1"/>
    <col min="17" max="17" width="51.7109375" style="5" customWidth="1"/>
    <col min="18" max="18" width="6" style="5" customWidth="1"/>
    <col min="19" max="16384" width="8.85546875" style="5"/>
  </cols>
  <sheetData>
    <row r="1" spans="1:24" ht="21.75" customHeight="1" x14ac:dyDescent="0.25">
      <c r="A1" s="87"/>
      <c r="B1" s="113" t="s">
        <v>256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88"/>
      <c r="Q1" s="89" t="s">
        <v>62</v>
      </c>
    </row>
    <row r="2" spans="1:24" ht="47.25" customHeight="1" x14ac:dyDescent="0.25">
      <c r="A2" s="90"/>
      <c r="B2" s="114" t="s">
        <v>257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91"/>
      <c r="Q2" s="92" t="s">
        <v>254</v>
      </c>
    </row>
    <row r="3" spans="1:24" ht="15.75" customHeight="1" x14ac:dyDescent="0.25">
      <c r="A3" s="90"/>
      <c r="B3" s="115" t="s">
        <v>258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87"/>
      <c r="Q3" s="93" t="s">
        <v>259</v>
      </c>
    </row>
    <row r="4" spans="1:24" ht="15.75" customHeight="1" x14ac:dyDescent="0.25">
      <c r="A4" s="90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7"/>
      <c r="Q4" s="94"/>
    </row>
    <row r="5" spans="1:24" ht="16.5" customHeight="1" x14ac:dyDescent="0.25">
      <c r="A5" s="90"/>
      <c r="B5" s="116" t="s">
        <v>260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7"/>
      <c r="Q5" s="95" t="s">
        <v>297</v>
      </c>
    </row>
    <row r="6" spans="1:24" ht="15.75" customHeight="1" x14ac:dyDescent="0.25">
      <c r="A6" s="90"/>
      <c r="B6" s="115" t="s">
        <v>261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87"/>
      <c r="Q6" s="93" t="s">
        <v>261</v>
      </c>
    </row>
    <row r="7" spans="1:24" ht="18.75" customHeight="1" x14ac:dyDescent="0.25">
      <c r="A7" s="90"/>
      <c r="B7" s="117" t="s">
        <v>262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87"/>
      <c r="Q7" s="96" t="s">
        <v>262</v>
      </c>
    </row>
    <row r="8" spans="1:24" ht="18.75" customHeight="1" x14ac:dyDescent="0.25">
      <c r="A8" s="90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87"/>
      <c r="Q8" s="96"/>
    </row>
    <row r="9" spans="1:24" x14ac:dyDescent="0.25">
      <c r="A9" s="8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87"/>
      <c r="Q9" s="96"/>
    </row>
    <row r="11" spans="1:24" ht="29.25" customHeight="1" x14ac:dyDescent="0.25">
      <c r="B11" s="118" t="s">
        <v>298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24" ht="15.75" customHeight="1" x14ac:dyDescent="0.25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 t="s">
        <v>299</v>
      </c>
      <c r="Q12" s="85"/>
    </row>
    <row r="13" spans="1:24" ht="16.5" customHeight="1" x14ac:dyDescent="0.25">
      <c r="J13" s="76"/>
      <c r="K13" s="76"/>
      <c r="L13" s="76"/>
      <c r="M13" s="76"/>
      <c r="N13" s="76"/>
      <c r="O13" s="76"/>
      <c r="P13" s="76"/>
      <c r="Q13" s="98"/>
      <c r="R13" s="86"/>
      <c r="S13" s="86"/>
      <c r="T13" s="86"/>
      <c r="U13" s="86"/>
      <c r="V13" s="86"/>
      <c r="W13" s="86"/>
      <c r="X13" s="86"/>
    </row>
    <row r="14" spans="1:24" x14ac:dyDescent="0.25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24" ht="15.75" customHeight="1" x14ac:dyDescent="0.25">
      <c r="B15" s="112" t="s">
        <v>263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7" spans="2:17" x14ac:dyDescent="0.25">
      <c r="B17" s="109" t="s">
        <v>264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81" t="s">
        <v>265</v>
      </c>
    </row>
    <row r="18" spans="2:17" ht="54.75" customHeight="1" x14ac:dyDescent="0.25">
      <c r="B18" s="109" t="s">
        <v>266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82" t="s">
        <v>267</v>
      </c>
    </row>
    <row r="19" spans="2:17" ht="24.75" customHeight="1" x14ac:dyDescent="0.25">
      <c r="B19" s="109" t="s">
        <v>268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1"/>
      <c r="Q19" s="82" t="s">
        <v>269</v>
      </c>
    </row>
    <row r="20" spans="2:17" ht="36.75" customHeight="1" x14ac:dyDescent="0.25">
      <c r="B20" s="109" t="s">
        <v>270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  <c r="Q20" s="82" t="s">
        <v>271</v>
      </c>
    </row>
    <row r="21" spans="2:17" ht="33" customHeight="1" x14ac:dyDescent="0.25">
      <c r="B21" s="109" t="s">
        <v>272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82" t="s">
        <v>271</v>
      </c>
    </row>
    <row r="22" spans="2:17" ht="36" customHeight="1" x14ac:dyDescent="0.25">
      <c r="B22" s="109" t="s">
        <v>273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1"/>
      <c r="Q22" s="82" t="s">
        <v>271</v>
      </c>
    </row>
    <row r="23" spans="2:17" ht="22.5" customHeight="1" x14ac:dyDescent="0.25">
      <c r="B23" s="109" t="s">
        <v>274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  <c r="Q23" s="99" t="s">
        <v>275</v>
      </c>
    </row>
    <row r="24" spans="2:17" ht="22.5" customHeight="1" x14ac:dyDescent="0.25">
      <c r="B24" s="109" t="s">
        <v>276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1"/>
      <c r="Q24" s="99" t="s">
        <v>275</v>
      </c>
    </row>
    <row r="25" spans="2:17" ht="22.5" customHeight="1" x14ac:dyDescent="0.25">
      <c r="B25" s="109" t="s">
        <v>277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00" t="s">
        <v>278</v>
      </c>
    </row>
    <row r="26" spans="2:17" ht="22.5" customHeight="1" x14ac:dyDescent="0.25">
      <c r="B26" s="109" t="s">
        <v>279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01" t="s">
        <v>280</v>
      </c>
    </row>
    <row r="27" spans="2:17" ht="22.5" customHeight="1" x14ac:dyDescent="0.25">
      <c r="B27" s="109" t="s">
        <v>281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101" t="s">
        <v>282</v>
      </c>
    </row>
    <row r="28" spans="2:17" ht="35.25" customHeight="1" x14ac:dyDescent="0.25">
      <c r="B28" s="109" t="s">
        <v>283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102">
        <v>1022002546642</v>
      </c>
    </row>
    <row r="29" spans="2:17" ht="15.75" customHeight="1" x14ac:dyDescent="0.25">
      <c r="B29" s="109" t="s">
        <v>284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  <c r="Q29" s="103" t="s">
        <v>285</v>
      </c>
    </row>
    <row r="30" spans="2:17" ht="15.75" customHeight="1" x14ac:dyDescent="0.25">
      <c r="B30" s="109" t="s">
        <v>286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82">
        <v>45266847</v>
      </c>
    </row>
    <row r="31" spans="2:17" ht="15.75" customHeight="1" x14ac:dyDescent="0.25">
      <c r="B31" s="109" t="s">
        <v>287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82">
        <v>13</v>
      </c>
    </row>
    <row r="32" spans="2:17" ht="15.75" customHeight="1" x14ac:dyDescent="0.25">
      <c r="B32" s="109" t="s">
        <v>288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04">
        <v>75203</v>
      </c>
    </row>
    <row r="33" spans="2:17" ht="15.75" customHeight="1" x14ac:dyDescent="0.25">
      <c r="B33" s="109" t="s">
        <v>289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1"/>
      <c r="Q33" s="82" t="s">
        <v>290</v>
      </c>
    </row>
    <row r="34" spans="2:17" ht="15.75" customHeight="1" x14ac:dyDescent="0.25">
      <c r="B34" s="109" t="s">
        <v>291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82">
        <v>96401366000</v>
      </c>
    </row>
    <row r="35" spans="2:17" ht="15.75" customHeight="1" x14ac:dyDescent="0.25">
      <c r="B35" s="109" t="s">
        <v>292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Q35" s="82">
        <v>2300231</v>
      </c>
    </row>
    <row r="36" spans="2:17" ht="15.75" customHeight="1" x14ac:dyDescent="0.25">
      <c r="B36" s="109" t="s">
        <v>293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104" t="s">
        <v>294</v>
      </c>
    </row>
    <row r="37" spans="2:17" ht="15.75" customHeight="1" x14ac:dyDescent="0.25">
      <c r="B37" s="109" t="s">
        <v>295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82">
        <v>383</v>
      </c>
    </row>
    <row r="38" spans="2:17" x14ac:dyDescent="0.25">
      <c r="B38" s="109" t="s">
        <v>296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1"/>
      <c r="Q38" s="82">
        <v>643</v>
      </c>
    </row>
  </sheetData>
  <mergeCells count="30">
    <mergeCell ref="B36:P36"/>
    <mergeCell ref="B37:P37"/>
    <mergeCell ref="B38:P38"/>
    <mergeCell ref="B7:O7"/>
    <mergeCell ref="B11:Q11"/>
    <mergeCell ref="B1:O1"/>
    <mergeCell ref="B2:O2"/>
    <mergeCell ref="B3:O3"/>
    <mergeCell ref="B5:O5"/>
    <mergeCell ref="B6:O6"/>
    <mergeCell ref="B15:Q15"/>
    <mergeCell ref="B17:P17"/>
    <mergeCell ref="B18:P18"/>
    <mergeCell ref="B19:P19"/>
    <mergeCell ref="B20:P20"/>
    <mergeCell ref="B21:P21"/>
    <mergeCell ref="B22:P22"/>
    <mergeCell ref="B23:P23"/>
    <mergeCell ref="B24:P24"/>
    <mergeCell ref="B25:P25"/>
    <mergeCell ref="B26:P26"/>
    <mergeCell ref="B27:P27"/>
    <mergeCell ref="B28:P28"/>
    <mergeCell ref="B29:P29"/>
    <mergeCell ref="B30:P30"/>
    <mergeCell ref="B31:P31"/>
    <mergeCell ref="B32:P32"/>
    <mergeCell ref="B33:P33"/>
    <mergeCell ref="B34:P34"/>
    <mergeCell ref="B35:P35"/>
  </mergeCells>
  <phoneticPr fontId="0" type="noConversion"/>
  <hyperlinks>
    <hyperlink ref="Q25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zoomScaleNormal="100" zoomScaleSheetLayoutView="100" workbookViewId="0">
      <selection activeCell="E11" sqref="E11:F11"/>
    </sheetView>
  </sheetViews>
  <sheetFormatPr defaultColWidth="8.85546875" defaultRowHeight="15.75" x14ac:dyDescent="0.25"/>
  <cols>
    <col min="1" max="1" width="1.7109375" style="68" customWidth="1"/>
    <col min="2" max="2" width="5.5703125" style="68" customWidth="1"/>
    <col min="3" max="3" width="53" style="68" customWidth="1"/>
    <col min="4" max="4" width="10.7109375" style="68" customWidth="1"/>
    <col min="5" max="5" width="9.42578125" style="68" customWidth="1"/>
    <col min="6" max="6" width="18.42578125" style="68" customWidth="1"/>
    <col min="7" max="7" width="10.140625" style="68" bestFit="1" customWidth="1"/>
    <col min="8" max="16384" width="8.85546875" style="68"/>
  </cols>
  <sheetData>
    <row r="1" spans="1:7" s="5" customFormat="1" ht="15.75" customHeight="1" x14ac:dyDescent="0.25">
      <c r="B1" s="112" t="s">
        <v>80</v>
      </c>
      <c r="C1" s="112"/>
      <c r="D1" s="112"/>
      <c r="E1" s="112"/>
      <c r="F1" s="112"/>
    </row>
    <row r="2" spans="1:7" s="5" customFormat="1" ht="17.25" customHeight="1" x14ac:dyDescent="0.25">
      <c r="A2" s="127" t="s">
        <v>164</v>
      </c>
      <c r="B2" s="127"/>
      <c r="C2" s="133" t="s">
        <v>199</v>
      </c>
      <c r="D2" s="133"/>
      <c r="E2" s="53"/>
      <c r="F2" s="53"/>
    </row>
    <row r="3" spans="1:7" s="5" customFormat="1" ht="62.25" customHeight="1" x14ac:dyDescent="0.25">
      <c r="A3" s="127" t="s">
        <v>165</v>
      </c>
      <c r="B3" s="132"/>
      <c r="C3" s="133" t="s">
        <v>300</v>
      </c>
      <c r="D3" s="133"/>
      <c r="E3" s="133"/>
      <c r="F3" s="133"/>
    </row>
    <row r="4" spans="1:7" s="5" customFormat="1" ht="31.5" customHeight="1" x14ac:dyDescent="0.25">
      <c r="A4" s="127" t="s">
        <v>215</v>
      </c>
      <c r="B4" s="132"/>
      <c r="C4" s="134" t="s">
        <v>301</v>
      </c>
      <c r="D4" s="134"/>
      <c r="E4" s="134"/>
      <c r="F4" s="134"/>
    </row>
    <row r="5" spans="1:7" s="5" customFormat="1" ht="30.75" customHeight="1" x14ac:dyDescent="0.25">
      <c r="A5" s="127" t="s">
        <v>217</v>
      </c>
      <c r="B5" s="132"/>
      <c r="C5" s="141" t="s">
        <v>302</v>
      </c>
      <c r="D5" s="141"/>
      <c r="E5" s="141"/>
      <c r="F5" s="141"/>
    </row>
    <row r="6" spans="1:7" s="5" customFormat="1" ht="14.45" customHeight="1" x14ac:dyDescent="0.25">
      <c r="A6" s="127" t="s">
        <v>166</v>
      </c>
      <c r="B6" s="127"/>
      <c r="C6" s="141" t="s">
        <v>200</v>
      </c>
      <c r="D6" s="141"/>
      <c r="E6" s="53"/>
      <c r="F6" s="53"/>
    </row>
    <row r="7" spans="1:7" s="5" customFormat="1" ht="47.25" customHeight="1" x14ac:dyDescent="0.25">
      <c r="A7" s="127" t="s">
        <v>174</v>
      </c>
      <c r="B7" s="132"/>
      <c r="C7" s="133" t="s">
        <v>303</v>
      </c>
      <c r="D7" s="133"/>
      <c r="E7" s="133"/>
      <c r="F7" s="133"/>
    </row>
    <row r="8" spans="1:7" s="5" customFormat="1" ht="22.5" customHeight="1" x14ac:dyDescent="0.25">
      <c r="A8" s="127" t="s">
        <v>167</v>
      </c>
      <c r="B8" s="127"/>
      <c r="C8" s="133" t="s">
        <v>201</v>
      </c>
      <c r="D8" s="133"/>
      <c r="E8" s="133"/>
      <c r="F8" s="133"/>
    </row>
    <row r="9" spans="1:7" s="5" customFormat="1" ht="16.5" customHeight="1" x14ac:dyDescent="0.25">
      <c r="A9" s="74"/>
      <c r="B9" s="74"/>
      <c r="C9" s="75"/>
      <c r="D9" s="75"/>
      <c r="E9" s="80"/>
      <c r="F9" s="80"/>
    </row>
    <row r="10" spans="1:7" s="5" customFormat="1" ht="15.75" customHeight="1" x14ac:dyDescent="0.25">
      <c r="A10" s="127" t="s">
        <v>204</v>
      </c>
      <c r="B10" s="127"/>
      <c r="C10" s="135" t="s">
        <v>205</v>
      </c>
      <c r="D10" s="136"/>
      <c r="E10" s="139" t="s">
        <v>304</v>
      </c>
      <c r="F10" s="140"/>
    </row>
    <row r="11" spans="1:7" s="5" customFormat="1" ht="15.75" customHeight="1" x14ac:dyDescent="0.25">
      <c r="C11" s="128" t="s">
        <v>206</v>
      </c>
      <c r="D11" s="129"/>
      <c r="E11" s="130">
        <v>2963661.5</v>
      </c>
      <c r="F11" s="131"/>
    </row>
    <row r="12" spans="1:7" s="5" customFormat="1" ht="13.9" customHeight="1" x14ac:dyDescent="0.25">
      <c r="F12" s="105"/>
    </row>
    <row r="13" spans="1:7" s="5" customFormat="1" ht="9" customHeight="1" x14ac:dyDescent="0.25">
      <c r="B13" s="112" t="s">
        <v>207</v>
      </c>
      <c r="C13" s="112"/>
      <c r="D13" s="112"/>
      <c r="E13" s="112"/>
      <c r="F13" s="112"/>
    </row>
    <row r="14" spans="1:7" s="5" customFormat="1" ht="31.5" customHeight="1" x14ac:dyDescent="0.25"/>
    <row r="15" spans="1:7" s="5" customFormat="1" ht="31.5" x14ac:dyDescent="0.25">
      <c r="B15" s="106" t="s">
        <v>208</v>
      </c>
      <c r="C15" s="137" t="s">
        <v>1</v>
      </c>
      <c r="D15" s="138"/>
      <c r="E15" s="138"/>
      <c r="F15" s="57" t="s">
        <v>209</v>
      </c>
    </row>
    <row r="16" spans="1:7" s="85" customFormat="1" ht="15.6" customHeight="1" x14ac:dyDescent="0.25">
      <c r="B16" s="81">
        <v>1</v>
      </c>
      <c r="C16" s="137">
        <v>2</v>
      </c>
      <c r="D16" s="138"/>
      <c r="E16" s="138"/>
      <c r="F16" s="57">
        <v>3</v>
      </c>
      <c r="G16" s="65"/>
    </row>
    <row r="17" spans="2:6" s="5" customFormat="1" ht="15" customHeight="1" x14ac:dyDescent="0.25">
      <c r="B17" s="81">
        <v>1</v>
      </c>
      <c r="C17" s="125" t="s">
        <v>210</v>
      </c>
      <c r="D17" s="126"/>
      <c r="E17" s="126"/>
      <c r="F17" s="66">
        <v>4298.63</v>
      </c>
    </row>
    <row r="18" spans="2:6" s="5" customFormat="1" ht="15.6" customHeight="1" x14ac:dyDescent="0.25">
      <c r="B18" s="79"/>
      <c r="C18" s="125" t="s">
        <v>2</v>
      </c>
      <c r="D18" s="126"/>
      <c r="E18" s="126"/>
      <c r="F18" s="66"/>
    </row>
    <row r="19" spans="2:6" s="5" customFormat="1" x14ac:dyDescent="0.25">
      <c r="B19" s="83" t="s">
        <v>211</v>
      </c>
      <c r="C19" s="125" t="s">
        <v>212</v>
      </c>
      <c r="D19" s="126"/>
      <c r="E19" s="126"/>
      <c r="F19" s="66">
        <v>0</v>
      </c>
    </row>
    <row r="20" spans="2:6" s="5" customFormat="1" x14ac:dyDescent="0.25">
      <c r="B20" s="83"/>
      <c r="C20" s="137" t="s">
        <v>3</v>
      </c>
      <c r="D20" s="138"/>
      <c r="E20" s="138"/>
      <c r="F20" s="66"/>
    </row>
    <row r="21" spans="2:6" s="5" customFormat="1" ht="45" customHeight="1" x14ac:dyDescent="0.25">
      <c r="B21" s="83" t="s">
        <v>213</v>
      </c>
      <c r="C21" s="109" t="s">
        <v>214</v>
      </c>
      <c r="D21" s="110"/>
      <c r="E21" s="110"/>
      <c r="F21" s="66"/>
    </row>
    <row r="22" spans="2:6" s="5" customFormat="1" ht="15.75" customHeight="1" x14ac:dyDescent="0.25">
      <c r="B22" s="83" t="s">
        <v>215</v>
      </c>
      <c r="C22" s="109" t="s">
        <v>216</v>
      </c>
      <c r="D22" s="110"/>
      <c r="E22" s="110"/>
      <c r="F22" s="107"/>
    </row>
    <row r="23" spans="2:6" s="5" customFormat="1" ht="15.75" customHeight="1" x14ac:dyDescent="0.25">
      <c r="B23" s="83" t="s">
        <v>217</v>
      </c>
      <c r="C23" s="109" t="s">
        <v>218</v>
      </c>
      <c r="D23" s="110"/>
      <c r="E23" s="110"/>
      <c r="F23" s="107"/>
    </row>
    <row r="24" spans="2:6" s="5" customFormat="1" ht="15.6" customHeight="1" x14ac:dyDescent="0.25">
      <c r="B24" s="83" t="s">
        <v>219</v>
      </c>
      <c r="C24" s="109" t="s">
        <v>220</v>
      </c>
      <c r="D24" s="110"/>
      <c r="E24" s="110"/>
      <c r="F24" s="66">
        <v>0</v>
      </c>
    </row>
    <row r="25" spans="2:6" s="5" customFormat="1" ht="15.75" customHeight="1" x14ac:dyDescent="0.25">
      <c r="B25" s="83" t="s">
        <v>83</v>
      </c>
      <c r="C25" s="109" t="s">
        <v>221</v>
      </c>
      <c r="D25" s="110"/>
      <c r="E25" s="110"/>
      <c r="F25" s="66">
        <v>0</v>
      </c>
    </row>
    <row r="26" spans="2:6" s="5" customFormat="1" x14ac:dyDescent="0.25">
      <c r="B26" s="83"/>
      <c r="C26" s="77" t="s">
        <v>3</v>
      </c>
      <c r="D26" s="78"/>
      <c r="E26" s="78"/>
      <c r="F26" s="66"/>
    </row>
    <row r="27" spans="2:6" s="5" customFormat="1" ht="15.6" customHeight="1" x14ac:dyDescent="0.25">
      <c r="B27" s="83" t="s">
        <v>222</v>
      </c>
      <c r="C27" s="109" t="s">
        <v>223</v>
      </c>
      <c r="D27" s="110"/>
      <c r="E27" s="110"/>
      <c r="F27" s="66">
        <v>2963.7</v>
      </c>
    </row>
    <row r="28" spans="2:6" s="5" customFormat="1" ht="15" customHeight="1" x14ac:dyDescent="0.25">
      <c r="B28" s="83" t="s">
        <v>224</v>
      </c>
      <c r="C28" s="125" t="s">
        <v>225</v>
      </c>
      <c r="D28" s="126"/>
      <c r="E28" s="126"/>
      <c r="F28" s="66">
        <v>123.55</v>
      </c>
    </row>
    <row r="29" spans="2:6" s="5" customFormat="1" ht="15.6" customHeight="1" x14ac:dyDescent="0.25">
      <c r="B29" s="83"/>
      <c r="F29" s="66">
        <v>0</v>
      </c>
    </row>
    <row r="30" spans="2:6" s="5" customFormat="1" x14ac:dyDescent="0.25">
      <c r="B30" s="119" t="s">
        <v>226</v>
      </c>
      <c r="C30" s="125" t="s">
        <v>227</v>
      </c>
      <c r="D30" s="126"/>
      <c r="E30" s="126"/>
      <c r="F30" s="66"/>
    </row>
    <row r="31" spans="2:6" s="5" customFormat="1" x14ac:dyDescent="0.25">
      <c r="B31" s="120"/>
      <c r="C31" s="125" t="s">
        <v>2</v>
      </c>
      <c r="D31" s="126"/>
      <c r="E31" s="126"/>
      <c r="F31" s="66">
        <v>0</v>
      </c>
    </row>
    <row r="32" spans="2:6" s="5" customFormat="1" ht="15.6" customHeight="1" x14ac:dyDescent="0.25">
      <c r="B32" s="119"/>
      <c r="C32" s="125" t="s">
        <v>228</v>
      </c>
      <c r="D32" s="126"/>
      <c r="E32" s="126"/>
      <c r="F32" s="66"/>
    </row>
    <row r="33" spans="2:6" s="5" customFormat="1" x14ac:dyDescent="0.25">
      <c r="B33" s="120"/>
      <c r="C33" s="125" t="s">
        <v>3</v>
      </c>
      <c r="D33" s="126"/>
      <c r="E33" s="126"/>
      <c r="F33" s="66">
        <v>0</v>
      </c>
    </row>
    <row r="34" spans="2:6" s="5" customFormat="1" ht="15.6" customHeight="1" x14ac:dyDescent="0.25">
      <c r="B34" s="83" t="s">
        <v>229</v>
      </c>
      <c r="C34" s="125" t="s">
        <v>230</v>
      </c>
      <c r="D34" s="126"/>
      <c r="E34" s="126"/>
      <c r="F34" s="66"/>
    </row>
    <row r="35" spans="2:6" s="5" customFormat="1" x14ac:dyDescent="0.25">
      <c r="B35" s="83" t="s">
        <v>84</v>
      </c>
      <c r="C35" s="125" t="s">
        <v>231</v>
      </c>
      <c r="D35" s="126"/>
      <c r="E35" s="126"/>
      <c r="F35" s="66">
        <f>SUM(F37,F38)</f>
        <v>0</v>
      </c>
    </row>
    <row r="36" spans="2:6" s="5" customFormat="1" ht="15.6" customHeight="1" x14ac:dyDescent="0.25">
      <c r="B36" s="83" t="s">
        <v>85</v>
      </c>
      <c r="C36" s="125" t="s">
        <v>232</v>
      </c>
      <c r="D36" s="126"/>
      <c r="E36" s="126"/>
      <c r="F36" s="66">
        <f>SUM(F38,F39)</f>
        <v>0</v>
      </c>
    </row>
    <row r="37" spans="2:6" s="5" customFormat="1" ht="15.6" customHeight="1" x14ac:dyDescent="0.25">
      <c r="B37" s="83" t="s">
        <v>233</v>
      </c>
      <c r="C37" s="125" t="s">
        <v>234</v>
      </c>
      <c r="D37" s="126"/>
      <c r="E37" s="126"/>
      <c r="F37" s="66">
        <f>SUM(F39,F40)</f>
        <v>0</v>
      </c>
    </row>
    <row r="38" spans="2:6" s="5" customFormat="1" x14ac:dyDescent="0.25">
      <c r="B38" s="83" t="s">
        <v>235</v>
      </c>
      <c r="C38" s="125" t="s">
        <v>236</v>
      </c>
      <c r="D38" s="126"/>
      <c r="E38" s="126"/>
      <c r="F38" s="66">
        <f>SUM(F40,F41)</f>
        <v>0</v>
      </c>
    </row>
    <row r="39" spans="2:6" s="5" customFormat="1" ht="15.6" customHeight="1" x14ac:dyDescent="0.25">
      <c r="B39" s="121" t="s">
        <v>237</v>
      </c>
      <c r="C39" s="125" t="s">
        <v>238</v>
      </c>
      <c r="D39" s="126"/>
      <c r="E39" s="126"/>
      <c r="F39" s="67"/>
    </row>
    <row r="40" spans="2:6" s="5" customFormat="1" x14ac:dyDescent="0.25">
      <c r="B40" s="122"/>
      <c r="C40" s="125" t="s">
        <v>2</v>
      </c>
      <c r="D40" s="126"/>
      <c r="E40" s="126"/>
      <c r="F40" s="66"/>
    </row>
    <row r="41" spans="2:6" s="5" customFormat="1" x14ac:dyDescent="0.25">
      <c r="B41" s="81" t="s">
        <v>202</v>
      </c>
      <c r="C41" s="125" t="s">
        <v>239</v>
      </c>
      <c r="D41" s="126"/>
      <c r="E41" s="126"/>
      <c r="F41" s="67">
        <f>SUM(F43)</f>
        <v>0</v>
      </c>
    </row>
    <row r="42" spans="2:6" s="5" customFormat="1" x14ac:dyDescent="0.25">
      <c r="B42" s="123" t="s">
        <v>203</v>
      </c>
      <c r="C42" s="125" t="s">
        <v>240</v>
      </c>
      <c r="D42" s="126"/>
      <c r="E42" s="126"/>
      <c r="F42" s="66"/>
    </row>
    <row r="43" spans="2:6" s="5" customFormat="1" x14ac:dyDescent="0.25">
      <c r="B43" s="124"/>
      <c r="C43" s="125" t="s">
        <v>3</v>
      </c>
      <c r="D43" s="126"/>
      <c r="E43" s="126"/>
      <c r="F43" s="67">
        <f>SUM(F45)</f>
        <v>0</v>
      </c>
    </row>
    <row r="44" spans="2:6" x14ac:dyDescent="0.25">
      <c r="B44" s="68" t="s">
        <v>241</v>
      </c>
      <c r="C44" s="125" t="s">
        <v>242</v>
      </c>
      <c r="D44" s="126"/>
      <c r="E44" s="126"/>
      <c r="F44" s="69"/>
    </row>
  </sheetData>
  <mergeCells count="53">
    <mergeCell ref="C5:F5"/>
    <mergeCell ref="C6:D6"/>
    <mergeCell ref="C7:F7"/>
    <mergeCell ref="C36:E36"/>
    <mergeCell ref="C20:E20"/>
    <mergeCell ref="C21:E21"/>
    <mergeCell ref="C33:E33"/>
    <mergeCell ref="C31:E31"/>
    <mergeCell ref="C32:E32"/>
    <mergeCell ref="C23:E23"/>
    <mergeCell ref="A4:B4"/>
    <mergeCell ref="C35:E35"/>
    <mergeCell ref="C34:E34"/>
    <mergeCell ref="C30:E30"/>
    <mergeCell ref="A5:B5"/>
    <mergeCell ref="A6:B6"/>
    <mergeCell ref="C8:F8"/>
    <mergeCell ref="C4:F4"/>
    <mergeCell ref="A7:B7"/>
    <mergeCell ref="C10:D10"/>
    <mergeCell ref="C15:E15"/>
    <mergeCell ref="C16:E16"/>
    <mergeCell ref="C17:E17"/>
    <mergeCell ref="B13:F13"/>
    <mergeCell ref="E10:F10"/>
    <mergeCell ref="A8:B8"/>
    <mergeCell ref="B1:F1"/>
    <mergeCell ref="A3:B3"/>
    <mergeCell ref="A2:B2"/>
    <mergeCell ref="C2:D2"/>
    <mergeCell ref="C3:F3"/>
    <mergeCell ref="C27:E27"/>
    <mergeCell ref="C18:E18"/>
    <mergeCell ref="C19:E19"/>
    <mergeCell ref="C25:E25"/>
    <mergeCell ref="C28:E28"/>
    <mergeCell ref="A10:B10"/>
    <mergeCell ref="C11:D11"/>
    <mergeCell ref="E11:F11"/>
    <mergeCell ref="C22:E22"/>
    <mergeCell ref="C24:E24"/>
    <mergeCell ref="B30:B31"/>
    <mergeCell ref="B32:B33"/>
    <mergeCell ref="B39:B40"/>
    <mergeCell ref="B42:B43"/>
    <mergeCell ref="C44:E44"/>
    <mergeCell ref="C43:E43"/>
    <mergeCell ref="C39:E39"/>
    <mergeCell ref="C41:E41"/>
    <mergeCell ref="C42:E42"/>
    <mergeCell ref="C40:E40"/>
    <mergeCell ref="C37:E37"/>
    <mergeCell ref="C38:E38"/>
  </mergeCells>
  <phoneticPr fontId="0" type="noConversion"/>
  <hyperlinks>
    <hyperlink ref="Q22" r:id="rId1" display="argmz@mail.ru"/>
  </hyperlinks>
  <pageMargins left="0.11811023622047245" right="0.19685039370078741" top="0.15748031496062992" bottom="0.15748031496062992" header="0.31496062992125984" footer="0.31496062992125984"/>
  <pageSetup paperSize="9" scale="8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tabSelected="1" view="pageBreakPreview" zoomScaleNormal="100" zoomScaleSheetLayoutView="100" workbookViewId="0">
      <pane xSplit="2" ySplit="1" topLeftCell="C17" activePane="bottomRight" state="frozen"/>
      <selection pane="topRight" activeCell="C1" sqref="C1"/>
      <selection pane="bottomLeft" activeCell="A8" sqref="A8"/>
      <selection pane="bottomRight" activeCell="J41" sqref="A19:J41"/>
    </sheetView>
  </sheetViews>
  <sheetFormatPr defaultColWidth="8.85546875" defaultRowHeight="15.75" x14ac:dyDescent="0.25"/>
  <cols>
    <col min="1" max="1" width="31.5703125" style="4" customWidth="1"/>
    <col min="2" max="2" width="8" style="4" customWidth="1"/>
    <col min="3" max="3" width="14.140625" style="4" customWidth="1"/>
    <col min="4" max="4" width="15.7109375" style="4" customWidth="1"/>
    <col min="5" max="5" width="14.85546875" style="4" customWidth="1"/>
    <col min="6" max="6" width="14" style="4" customWidth="1"/>
    <col min="7" max="7" width="14.85546875" style="4" customWidth="1"/>
    <col min="8" max="8" width="15.140625" style="4" customWidth="1"/>
    <col min="9" max="9" width="13.140625" style="4" customWidth="1"/>
    <col min="10" max="10" width="13" style="4" customWidth="1"/>
    <col min="11" max="11" width="8.85546875" style="4"/>
    <col min="12" max="12" width="19.5703125" style="4" customWidth="1"/>
    <col min="13" max="14" width="14.28515625" style="4" bestFit="1" customWidth="1"/>
    <col min="15" max="16384" width="8.85546875" style="4"/>
  </cols>
  <sheetData>
    <row r="1" spans="1:12" x14ac:dyDescent="0.25">
      <c r="A1" s="118" t="s">
        <v>86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2" x14ac:dyDescent="0.25">
      <c r="D2" s="142"/>
      <c r="E2" s="142"/>
      <c r="F2" s="142"/>
    </row>
    <row r="3" spans="1:12" ht="23.25" customHeight="1" x14ac:dyDescent="0.25">
      <c r="A3" s="143" t="s">
        <v>1</v>
      </c>
      <c r="B3" s="143" t="s">
        <v>18</v>
      </c>
      <c r="C3" s="123" t="s">
        <v>23</v>
      </c>
      <c r="D3" s="143" t="s">
        <v>22</v>
      </c>
      <c r="E3" s="143"/>
      <c r="F3" s="143"/>
      <c r="G3" s="143"/>
      <c r="H3" s="143"/>
      <c r="I3" s="143"/>
      <c r="J3" s="143"/>
    </row>
    <row r="4" spans="1:12" ht="22.5" customHeight="1" x14ac:dyDescent="0.25">
      <c r="A4" s="143"/>
      <c r="B4" s="143"/>
      <c r="C4" s="146"/>
      <c r="D4" s="143" t="s">
        <v>20</v>
      </c>
      <c r="E4" s="143" t="s">
        <v>3</v>
      </c>
      <c r="F4" s="143"/>
      <c r="G4" s="143"/>
      <c r="H4" s="143"/>
      <c r="I4" s="143"/>
      <c r="J4" s="143"/>
      <c r="L4" s="23"/>
    </row>
    <row r="5" spans="1:12" ht="81.75" customHeight="1" x14ac:dyDescent="0.25">
      <c r="A5" s="143"/>
      <c r="B5" s="143"/>
      <c r="C5" s="146"/>
      <c r="D5" s="143"/>
      <c r="E5" s="123" t="s">
        <v>24</v>
      </c>
      <c r="F5" s="147" t="s">
        <v>25</v>
      </c>
      <c r="G5" s="123" t="s">
        <v>26</v>
      </c>
      <c r="H5" s="123" t="s">
        <v>27</v>
      </c>
      <c r="I5" s="137" t="s">
        <v>28</v>
      </c>
      <c r="J5" s="144"/>
      <c r="L5" s="8">
        <f>D8-L8</f>
        <v>98000</v>
      </c>
    </row>
    <row r="6" spans="1:12" ht="43.5" customHeight="1" x14ac:dyDescent="0.25">
      <c r="A6" s="143"/>
      <c r="B6" s="143"/>
      <c r="C6" s="124"/>
      <c r="D6" s="143"/>
      <c r="E6" s="124"/>
      <c r="F6" s="148"/>
      <c r="G6" s="124"/>
      <c r="H6" s="124"/>
      <c r="I6" s="15" t="s">
        <v>20</v>
      </c>
      <c r="J6" s="15" t="s">
        <v>21</v>
      </c>
    </row>
    <row r="7" spans="1:12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</row>
    <row r="8" spans="1:12" ht="31.5" x14ac:dyDescent="0.25">
      <c r="A8" s="3" t="s">
        <v>4</v>
      </c>
      <c r="B8" s="17">
        <v>100</v>
      </c>
      <c r="C8" s="17" t="s">
        <v>19</v>
      </c>
      <c r="D8" s="8">
        <f>SUM(E8:J8)</f>
        <v>23242336.75</v>
      </c>
      <c r="E8" s="8">
        <f>SUM(E10)</f>
        <v>13214628.84</v>
      </c>
      <c r="F8" s="8">
        <f>SUM(F13)</f>
        <v>9929707.9100000001</v>
      </c>
      <c r="G8" s="8">
        <f>SUM(G13)</f>
        <v>0</v>
      </c>
      <c r="H8" s="8">
        <f>SUM(H10)</f>
        <v>0</v>
      </c>
      <c r="I8" s="8">
        <f>SUM(I9:I12,I14,I15)</f>
        <v>98000</v>
      </c>
      <c r="J8" s="8">
        <f>SUM(J10,J14)</f>
        <v>0</v>
      </c>
      <c r="L8" s="8">
        <f>13214628.84+9929707.91</f>
        <v>23144336.75</v>
      </c>
    </row>
    <row r="9" spans="1:12" ht="31.5" x14ac:dyDescent="0.25">
      <c r="A9" s="2" t="s">
        <v>5</v>
      </c>
      <c r="B9" s="15">
        <v>110</v>
      </c>
      <c r="C9" s="7"/>
      <c r="D9" s="9">
        <f>SUM(I9)</f>
        <v>0</v>
      </c>
      <c r="E9" s="15" t="s">
        <v>19</v>
      </c>
      <c r="F9" s="15" t="s">
        <v>19</v>
      </c>
      <c r="G9" s="15" t="s">
        <v>19</v>
      </c>
      <c r="H9" s="15" t="s">
        <v>19</v>
      </c>
      <c r="I9" s="8">
        <v>0</v>
      </c>
      <c r="J9" s="15" t="s">
        <v>19</v>
      </c>
      <c r="L9" s="23"/>
    </row>
    <row r="10" spans="1:12" ht="31.5" x14ac:dyDescent="0.25">
      <c r="A10" s="2" t="s">
        <v>6</v>
      </c>
      <c r="B10" s="15">
        <v>120</v>
      </c>
      <c r="C10" s="15">
        <v>130</v>
      </c>
      <c r="D10" s="8">
        <f>SUM(E10,H10,I10)</f>
        <v>13312628.84</v>
      </c>
      <c r="E10" s="8">
        <f>E17-E69+E70-E16</f>
        <v>13214628.84</v>
      </c>
      <c r="F10" s="15" t="s">
        <v>19</v>
      </c>
      <c r="G10" s="15" t="s">
        <v>19</v>
      </c>
      <c r="H10" s="10">
        <v>0</v>
      </c>
      <c r="I10" s="56">
        <f>I17-I69+I70</f>
        <v>98000</v>
      </c>
      <c r="J10" s="9"/>
    </row>
    <row r="11" spans="1:12" ht="46.5" customHeight="1" x14ac:dyDescent="0.25">
      <c r="A11" s="2" t="s">
        <v>29</v>
      </c>
      <c r="B11" s="15">
        <v>130</v>
      </c>
      <c r="C11" s="7"/>
      <c r="D11" s="9">
        <f>SUM(I11)</f>
        <v>0</v>
      </c>
      <c r="E11" s="15" t="s">
        <v>19</v>
      </c>
      <c r="F11" s="15" t="s">
        <v>19</v>
      </c>
      <c r="G11" s="15" t="s">
        <v>19</v>
      </c>
      <c r="H11" s="15" t="s">
        <v>19</v>
      </c>
      <c r="I11" s="9"/>
      <c r="J11" s="15" t="s">
        <v>19</v>
      </c>
      <c r="L11" s="23">
        <v>900000</v>
      </c>
    </row>
    <row r="12" spans="1:12" ht="94.5" x14ac:dyDescent="0.25">
      <c r="A12" s="2" t="s">
        <v>30</v>
      </c>
      <c r="B12" s="15">
        <v>140</v>
      </c>
      <c r="C12" s="7"/>
      <c r="D12" s="9">
        <f>SUM(I12)</f>
        <v>0</v>
      </c>
      <c r="E12" s="15" t="s">
        <v>19</v>
      </c>
      <c r="F12" s="15" t="s">
        <v>19</v>
      </c>
      <c r="G12" s="15" t="s">
        <v>19</v>
      </c>
      <c r="H12" s="15" t="s">
        <v>19</v>
      </c>
      <c r="I12" s="9"/>
      <c r="J12" s="15" t="s">
        <v>19</v>
      </c>
    </row>
    <row r="13" spans="1:12" ht="39.75" customHeight="1" x14ac:dyDescent="0.25">
      <c r="A13" s="2" t="s">
        <v>7</v>
      </c>
      <c r="B13" s="15">
        <v>150</v>
      </c>
      <c r="C13" s="15">
        <v>180</v>
      </c>
      <c r="D13" s="8">
        <f>SUM(F13:G13)</f>
        <v>9929707.9100000001</v>
      </c>
      <c r="E13" s="84"/>
      <c r="F13" s="8">
        <f>F17-F70-F69</f>
        <v>9929707.9100000001</v>
      </c>
      <c r="G13" s="9"/>
      <c r="H13" s="15" t="s">
        <v>19</v>
      </c>
      <c r="I13" s="15" t="s">
        <v>19</v>
      </c>
      <c r="J13" s="15" t="s">
        <v>19</v>
      </c>
    </row>
    <row r="14" spans="1:12" ht="24" customHeight="1" x14ac:dyDescent="0.25">
      <c r="A14" s="2" t="s">
        <v>8</v>
      </c>
      <c r="B14" s="15">
        <v>160</v>
      </c>
      <c r="C14" s="7"/>
      <c r="D14" s="9">
        <f>SUM(I14)</f>
        <v>0</v>
      </c>
      <c r="E14" s="15" t="s">
        <v>19</v>
      </c>
      <c r="F14" s="15" t="s">
        <v>19</v>
      </c>
      <c r="G14" s="15" t="s">
        <v>19</v>
      </c>
      <c r="H14" s="15" t="s">
        <v>19</v>
      </c>
      <c r="I14" s="9"/>
      <c r="J14" s="9"/>
    </row>
    <row r="15" spans="1:12" ht="31.5" x14ac:dyDescent="0.25">
      <c r="A15" s="2" t="s">
        <v>9</v>
      </c>
      <c r="B15" s="15">
        <v>180</v>
      </c>
      <c r="C15" s="15" t="s">
        <v>19</v>
      </c>
      <c r="D15" s="9">
        <f>SUM(I15)</f>
        <v>0</v>
      </c>
      <c r="E15" s="15" t="s">
        <v>19</v>
      </c>
      <c r="F15" s="15" t="s">
        <v>19</v>
      </c>
      <c r="G15" s="15" t="s">
        <v>19</v>
      </c>
      <c r="H15" s="15" t="s">
        <v>19</v>
      </c>
      <c r="I15" s="10" t="s">
        <v>92</v>
      </c>
      <c r="J15" s="15" t="s">
        <v>19</v>
      </c>
    </row>
    <row r="16" spans="1:12" ht="63" hidden="1" customHeight="1" x14ac:dyDescent="0.25">
      <c r="A16" s="57" t="s">
        <v>247</v>
      </c>
      <c r="B16" s="71"/>
      <c r="C16" s="71">
        <v>510</v>
      </c>
      <c r="D16" s="9">
        <f>SUM(I16)</f>
        <v>0</v>
      </c>
      <c r="E16" s="56">
        <v>0</v>
      </c>
      <c r="F16" s="71"/>
      <c r="G16" s="71"/>
      <c r="H16" s="71"/>
      <c r="I16" s="10"/>
      <c r="J16" s="71"/>
    </row>
    <row r="17" spans="1:17" ht="31.5" x14ac:dyDescent="0.25">
      <c r="A17" s="3" t="s">
        <v>10</v>
      </c>
      <c r="B17" s="17">
        <v>200</v>
      </c>
      <c r="C17" s="17" t="s">
        <v>19</v>
      </c>
      <c r="D17" s="8">
        <f>SUM(E17:J17)</f>
        <v>23242336.75</v>
      </c>
      <c r="E17" s="8">
        <f>E18+E27+E36+E24</f>
        <v>13214628.84</v>
      </c>
      <c r="F17" s="8">
        <f>F18+F27+F36</f>
        <v>9929707.9100000001</v>
      </c>
      <c r="G17" s="8">
        <f>G18+G27+G36</f>
        <v>0</v>
      </c>
      <c r="H17" s="8">
        <f>H18+H27+H36</f>
        <v>0</v>
      </c>
      <c r="I17" s="8">
        <f>I18+I27+I36</f>
        <v>98000</v>
      </c>
      <c r="J17" s="8">
        <f>J18+J27+J36</f>
        <v>0</v>
      </c>
      <c r="Q17" s="4" t="s">
        <v>177</v>
      </c>
    </row>
    <row r="18" spans="1:17" ht="36" customHeight="1" x14ac:dyDescent="0.25">
      <c r="A18" s="29" t="s">
        <v>11</v>
      </c>
      <c r="B18" s="30">
        <v>210</v>
      </c>
      <c r="C18" s="30" t="s">
        <v>92</v>
      </c>
      <c r="D18" s="31">
        <f>E18+F18+G18+H18+I18</f>
        <v>12673751</v>
      </c>
      <c r="E18" s="31">
        <f>E19+E23</f>
        <v>12673751</v>
      </c>
      <c r="F18" s="31">
        <f t="shared" ref="F18:J18" si="0">F19+F23</f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</row>
    <row r="19" spans="1:17" ht="47.25" customHeight="1" x14ac:dyDescent="0.25">
      <c r="A19" s="2" t="s">
        <v>37</v>
      </c>
      <c r="B19" s="15">
        <v>211</v>
      </c>
      <c r="C19" s="15"/>
      <c r="D19" s="9">
        <f>SUM(E19:J19)</f>
        <v>12673751</v>
      </c>
      <c r="E19" s="9">
        <f>E21+E22</f>
        <v>12673751</v>
      </c>
      <c r="F19" s="9">
        <f t="shared" ref="F19:J19" si="1">F21+F22</f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M19" s="55" t="s">
        <v>176</v>
      </c>
      <c r="N19" s="55" t="s">
        <v>178</v>
      </c>
    </row>
    <row r="20" spans="1:17" x14ac:dyDescent="0.25">
      <c r="A20" s="2" t="s">
        <v>2</v>
      </c>
      <c r="B20" s="15"/>
      <c r="C20" s="15"/>
      <c r="D20" s="9"/>
      <c r="E20" s="9"/>
      <c r="F20" s="9"/>
      <c r="G20" s="9"/>
      <c r="H20" s="9"/>
      <c r="I20" s="9"/>
      <c r="J20" s="9"/>
    </row>
    <row r="21" spans="1:17" ht="27" customHeight="1" x14ac:dyDescent="0.25">
      <c r="A21" s="2" t="s">
        <v>64</v>
      </c>
      <c r="B21" s="15">
        <v>212</v>
      </c>
      <c r="C21" s="15">
        <v>111</v>
      </c>
      <c r="D21" s="9">
        <f t="shared" ref="D21:D26" si="2">SUM(E21:J21)</f>
        <v>9734065.0600000005</v>
      </c>
      <c r="E21" s="54">
        <f>N21</f>
        <v>9734065.0600000005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L21" s="38">
        <v>9734065.0600000005</v>
      </c>
      <c r="M21" s="38">
        <v>0</v>
      </c>
      <c r="N21" s="38">
        <f>SUM(L21:M21)</f>
        <v>9734065.0600000005</v>
      </c>
    </row>
    <row r="22" spans="1:17" ht="31.5" x14ac:dyDescent="0.25">
      <c r="A22" s="2" t="s">
        <v>87</v>
      </c>
      <c r="B22" s="15">
        <v>213</v>
      </c>
      <c r="C22" s="15">
        <v>119</v>
      </c>
      <c r="D22" s="9">
        <f>SUM(E22:J22)</f>
        <v>2939685.94</v>
      </c>
      <c r="E22" s="54">
        <f>N22</f>
        <v>2939685.94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L22" s="38">
        <v>2939685.94</v>
      </c>
      <c r="M22" s="38">
        <v>0</v>
      </c>
      <c r="N22" s="38">
        <f>SUM(L22:M22)</f>
        <v>2939685.94</v>
      </c>
    </row>
    <row r="23" spans="1:17" ht="32.25" customHeight="1" x14ac:dyDescent="0.25">
      <c r="A23" s="2" t="s">
        <v>66</v>
      </c>
      <c r="B23" s="15">
        <v>214</v>
      </c>
      <c r="C23" s="15">
        <v>112</v>
      </c>
      <c r="D23" s="9">
        <f t="shared" si="2"/>
        <v>0</v>
      </c>
      <c r="E23" s="8">
        <v>0</v>
      </c>
      <c r="F23" s="9">
        <f t="shared" ref="F23:J23" si="3">F24</f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</row>
    <row r="24" spans="1:17" ht="31.5" x14ac:dyDescent="0.25">
      <c r="A24" s="32" t="s">
        <v>12</v>
      </c>
      <c r="B24" s="62">
        <v>220</v>
      </c>
      <c r="C24" s="33" t="s">
        <v>92</v>
      </c>
      <c r="D24" s="34">
        <f t="shared" si="2"/>
        <v>0</v>
      </c>
      <c r="E24" s="34">
        <f>E26</f>
        <v>0</v>
      </c>
      <c r="F24" s="34">
        <f t="shared" ref="F24:J24" si="4">F26</f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</row>
    <row r="25" spans="1:17" x14ac:dyDescent="0.25">
      <c r="A25" s="2" t="s">
        <v>2</v>
      </c>
      <c r="B25" s="15" t="s">
        <v>92</v>
      </c>
      <c r="C25" s="15"/>
      <c r="D25" s="9"/>
      <c r="E25" s="9"/>
      <c r="F25" s="9"/>
      <c r="G25" s="9"/>
      <c r="H25" s="9"/>
      <c r="I25" s="9"/>
      <c r="J25" s="9"/>
    </row>
    <row r="26" spans="1:17" ht="53.25" customHeight="1" x14ac:dyDescent="0.25">
      <c r="A26" s="18" t="s">
        <v>109</v>
      </c>
      <c r="B26" s="15">
        <v>221</v>
      </c>
      <c r="C26" s="15">
        <v>112</v>
      </c>
      <c r="D26" s="9">
        <f t="shared" si="2"/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7" ht="31.5" x14ac:dyDescent="0.25">
      <c r="A27" s="32" t="s">
        <v>88</v>
      </c>
      <c r="B27" s="33">
        <v>230</v>
      </c>
      <c r="C27" s="33">
        <v>850</v>
      </c>
      <c r="D27" s="34">
        <f>SUM(E27:J27)</f>
        <v>9826.32</v>
      </c>
      <c r="E27" s="34">
        <v>9826.32</v>
      </c>
      <c r="F27" s="34">
        <f t="shared" ref="F27:J27" si="5">F29+F30+F31+F34+F35</f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L27" s="60">
        <v>0</v>
      </c>
      <c r="M27" s="61" t="s">
        <v>246</v>
      </c>
    </row>
    <row r="28" spans="1:17" x14ac:dyDescent="0.25">
      <c r="A28" s="2" t="s">
        <v>2</v>
      </c>
      <c r="B28" s="7"/>
      <c r="C28" s="7"/>
      <c r="D28" s="9"/>
      <c r="E28" s="9"/>
      <c r="F28" s="9"/>
      <c r="G28" s="9"/>
      <c r="H28" s="9"/>
      <c r="I28" s="9"/>
      <c r="J28" s="9"/>
      <c r="L28" s="60">
        <v>0</v>
      </c>
      <c r="M28" s="61" t="s">
        <v>245</v>
      </c>
    </row>
    <row r="29" spans="1:17" ht="48" customHeight="1" x14ac:dyDescent="0.25">
      <c r="A29" s="18" t="s">
        <v>110</v>
      </c>
      <c r="B29" s="15">
        <v>231</v>
      </c>
      <c r="C29" s="15">
        <v>851</v>
      </c>
      <c r="D29" s="9">
        <f>SUM(E29:J29)</f>
        <v>0</v>
      </c>
      <c r="E29" s="25">
        <f>L29+L30</f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L29" s="60">
        <v>0</v>
      </c>
      <c r="M29" s="61" t="s">
        <v>154</v>
      </c>
    </row>
    <row r="30" spans="1:17" ht="31.5" x14ac:dyDescent="0.25">
      <c r="A30" s="2" t="s">
        <v>111</v>
      </c>
      <c r="B30" s="15">
        <v>232</v>
      </c>
      <c r="C30" s="15">
        <v>852</v>
      </c>
      <c r="D30" s="9">
        <f>SUM(E30:J30)</f>
        <v>9823.32</v>
      </c>
      <c r="E30" s="9">
        <f>L31</f>
        <v>9823.32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L30" s="60">
        <v>0</v>
      </c>
      <c r="M30" s="61" t="s">
        <v>155</v>
      </c>
    </row>
    <row r="31" spans="1:17" ht="28.5" customHeight="1" x14ac:dyDescent="0.25">
      <c r="A31" s="2" t="s">
        <v>112</v>
      </c>
      <c r="B31" s="16">
        <v>233</v>
      </c>
      <c r="C31" s="15">
        <v>853</v>
      </c>
      <c r="D31" s="9">
        <f t="shared" ref="D31:D35" si="6">SUM(E31:J31)</f>
        <v>3</v>
      </c>
      <c r="E31" s="9">
        <v>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L31" s="60">
        <v>9823.32</v>
      </c>
      <c r="M31" s="61" t="s">
        <v>156</v>
      </c>
    </row>
    <row r="32" spans="1:17" ht="73.5" hidden="1" customHeight="1" x14ac:dyDescent="0.25">
      <c r="A32" s="57" t="s">
        <v>186</v>
      </c>
      <c r="B32" s="58">
        <v>234</v>
      </c>
      <c r="C32" s="58">
        <v>853</v>
      </c>
      <c r="D32" s="9">
        <f t="shared" ref="D32:D33" si="7">SUM(E32:J32)</f>
        <v>3</v>
      </c>
      <c r="E32" s="9">
        <f>L28+L33</f>
        <v>3</v>
      </c>
      <c r="F32" s="9"/>
      <c r="G32" s="9"/>
      <c r="H32" s="9"/>
      <c r="I32" s="9"/>
      <c r="J32" s="9"/>
      <c r="L32" s="60">
        <v>0</v>
      </c>
      <c r="M32" s="61" t="s">
        <v>157</v>
      </c>
    </row>
    <row r="33" spans="1:15" ht="30.75" hidden="1" customHeight="1" x14ac:dyDescent="0.25">
      <c r="A33" s="57" t="s">
        <v>244</v>
      </c>
      <c r="B33" s="70">
        <v>240</v>
      </c>
      <c r="C33" s="70">
        <v>853</v>
      </c>
      <c r="D33" s="9">
        <f t="shared" si="7"/>
        <v>0</v>
      </c>
      <c r="E33" s="9">
        <f>L27</f>
        <v>0</v>
      </c>
      <c r="F33" s="9"/>
      <c r="G33" s="9"/>
      <c r="H33" s="9"/>
      <c r="I33" s="9"/>
      <c r="J33" s="9"/>
      <c r="L33" s="60">
        <v>3</v>
      </c>
      <c r="M33" s="61" t="s">
        <v>245</v>
      </c>
    </row>
    <row r="34" spans="1:15" ht="42" customHeight="1" x14ac:dyDescent="0.25">
      <c r="A34" s="2" t="s">
        <v>89</v>
      </c>
      <c r="B34" s="15">
        <v>240</v>
      </c>
      <c r="C34" s="7"/>
      <c r="D34" s="9">
        <f t="shared" si="6"/>
        <v>0</v>
      </c>
      <c r="E34" s="9"/>
      <c r="F34" s="9"/>
      <c r="G34" s="9"/>
      <c r="H34" s="9"/>
      <c r="I34" s="9"/>
      <c r="J34" s="9"/>
      <c r="L34" s="72"/>
      <c r="M34" s="73"/>
    </row>
    <row r="35" spans="1:15" ht="47.25" x14ac:dyDescent="0.25">
      <c r="A35" s="2" t="s">
        <v>90</v>
      </c>
      <c r="B35" s="15">
        <v>250</v>
      </c>
      <c r="C35" s="7"/>
      <c r="D35" s="9">
        <f t="shared" si="6"/>
        <v>0</v>
      </c>
      <c r="E35" s="9">
        <v>0</v>
      </c>
      <c r="F35" s="9"/>
      <c r="G35" s="9"/>
      <c r="H35" s="9"/>
      <c r="I35" s="9"/>
      <c r="J35" s="9"/>
      <c r="M35" s="59"/>
      <c r="N35" s="41"/>
      <c r="O35" s="41"/>
    </row>
    <row r="36" spans="1:15" ht="31.5" x14ac:dyDescent="0.25">
      <c r="A36" s="32" t="s">
        <v>91</v>
      </c>
      <c r="B36" s="33">
        <v>260</v>
      </c>
      <c r="C36" s="33" t="s">
        <v>19</v>
      </c>
      <c r="D36" s="34">
        <f>E36+F36+G36+H36+I36</f>
        <v>10558759.43</v>
      </c>
      <c r="E36" s="34">
        <f t="shared" ref="E36:J36" si="8">E38+E39+E40+E41+E46+E51+E52+E54</f>
        <v>531051.52000000002</v>
      </c>
      <c r="F36" s="34">
        <f t="shared" si="8"/>
        <v>9929707.9100000001</v>
      </c>
      <c r="G36" s="34">
        <f t="shared" si="8"/>
        <v>0</v>
      </c>
      <c r="H36" s="34">
        <f t="shared" si="8"/>
        <v>0</v>
      </c>
      <c r="I36" s="34">
        <f t="shared" si="8"/>
        <v>98000</v>
      </c>
      <c r="J36" s="34">
        <f t="shared" si="8"/>
        <v>0</v>
      </c>
      <c r="L36" s="43">
        <v>0</v>
      </c>
      <c r="M36" s="37" t="s">
        <v>72</v>
      </c>
      <c r="N36" s="42"/>
      <c r="O36" s="42"/>
    </row>
    <row r="37" spans="1:15" x14ac:dyDescent="0.25">
      <c r="A37" s="2" t="s">
        <v>3</v>
      </c>
      <c r="B37" s="15" t="s">
        <v>92</v>
      </c>
      <c r="C37" s="15"/>
      <c r="D37" s="9"/>
      <c r="E37" s="9"/>
      <c r="F37" s="9"/>
      <c r="G37" s="9"/>
      <c r="H37" s="9"/>
      <c r="I37" s="9"/>
      <c r="J37" s="9"/>
      <c r="L37" s="43">
        <v>0</v>
      </c>
      <c r="M37" s="37" t="s">
        <v>73</v>
      </c>
      <c r="N37" s="42"/>
      <c r="O37" s="42"/>
    </row>
    <row r="38" spans="1:15" ht="23.25" customHeight="1" x14ac:dyDescent="0.25">
      <c r="A38" s="2" t="s">
        <v>69</v>
      </c>
      <c r="B38" s="15">
        <v>261</v>
      </c>
      <c r="C38" s="15">
        <v>244</v>
      </c>
      <c r="D38" s="9">
        <f t="shared" ref="D38:D52" si="9">SUM(E38:J38)</f>
        <v>59061.67</v>
      </c>
      <c r="E38" s="8">
        <v>59061.67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L38" s="43">
        <v>0</v>
      </c>
      <c r="M38" s="37" t="s">
        <v>136</v>
      </c>
      <c r="N38" s="42"/>
      <c r="O38" s="42"/>
    </row>
    <row r="39" spans="1:15" ht="23.25" customHeight="1" x14ac:dyDescent="0.25">
      <c r="A39" s="2" t="s">
        <v>93</v>
      </c>
      <c r="B39" s="15">
        <v>262</v>
      </c>
      <c r="C39" s="15">
        <v>244</v>
      </c>
      <c r="D39" s="9">
        <f>SUM(E39:J39)</f>
        <v>0</v>
      </c>
      <c r="E39" s="8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L39" s="43">
        <v>0</v>
      </c>
      <c r="M39" s="37" t="s">
        <v>141</v>
      </c>
      <c r="N39" s="42"/>
      <c r="O39" s="42"/>
    </row>
    <row r="40" spans="1:15" ht="23.25" customHeight="1" x14ac:dyDescent="0.25">
      <c r="A40" s="2" t="s">
        <v>94</v>
      </c>
      <c r="B40" s="15">
        <v>263</v>
      </c>
      <c r="C40" s="15">
        <v>244</v>
      </c>
      <c r="D40" s="9">
        <f t="shared" si="9"/>
        <v>0</v>
      </c>
      <c r="E40" s="9">
        <f>L40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L40" s="43">
        <f>L39+L38+L37+L36</f>
        <v>0</v>
      </c>
      <c r="M40" s="39" t="s">
        <v>20</v>
      </c>
      <c r="N40" s="41"/>
      <c r="O40" s="41"/>
    </row>
    <row r="41" spans="1:15" ht="31.5" x14ac:dyDescent="0.25">
      <c r="A41" s="19" t="s">
        <v>77</v>
      </c>
      <c r="B41" s="20">
        <v>264</v>
      </c>
      <c r="C41" s="20">
        <v>244</v>
      </c>
      <c r="D41" s="21">
        <f t="shared" si="9"/>
        <v>233333.33</v>
      </c>
      <c r="E41" s="21">
        <f>E43+E44</f>
        <v>233333.33</v>
      </c>
      <c r="F41" s="21">
        <f t="shared" ref="F41:J41" si="10">F43+F44</f>
        <v>0</v>
      </c>
      <c r="G41" s="21">
        <f t="shared" si="10"/>
        <v>0</v>
      </c>
      <c r="H41" s="21">
        <f t="shared" si="10"/>
        <v>0</v>
      </c>
      <c r="I41" s="21">
        <f t="shared" si="10"/>
        <v>0</v>
      </c>
      <c r="J41" s="21">
        <f t="shared" si="10"/>
        <v>0</v>
      </c>
    </row>
    <row r="42" spans="1:15" ht="16.5" thickBot="1" x14ac:dyDescent="0.3">
      <c r="A42" s="2" t="s">
        <v>2</v>
      </c>
      <c r="B42" s="15"/>
      <c r="C42" s="15"/>
      <c r="D42" s="9"/>
      <c r="E42" s="9"/>
      <c r="F42" s="9"/>
      <c r="G42" s="9"/>
      <c r="H42" s="9"/>
      <c r="I42" s="9"/>
      <c r="J42" s="9"/>
    </row>
    <row r="43" spans="1:15" ht="39" customHeight="1" x14ac:dyDescent="0.25">
      <c r="A43" s="2" t="s">
        <v>95</v>
      </c>
      <c r="B43" s="15">
        <v>265</v>
      </c>
      <c r="C43" s="15">
        <v>244</v>
      </c>
      <c r="D43" s="9">
        <f t="shared" si="9"/>
        <v>233333.33</v>
      </c>
      <c r="E43" s="9">
        <v>233333.33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L43" s="44">
        <f>L46+L47+L48</f>
        <v>20475</v>
      </c>
      <c r="M43" s="45" t="s">
        <v>161</v>
      </c>
    </row>
    <row r="44" spans="1:15" ht="42.75" customHeight="1" x14ac:dyDescent="0.25">
      <c r="A44" s="2" t="s">
        <v>96</v>
      </c>
      <c r="B44" s="15">
        <v>266</v>
      </c>
      <c r="C44" s="15">
        <v>244</v>
      </c>
      <c r="D44" s="9">
        <f t="shared" si="9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L44" s="46">
        <f>L46+L47</f>
        <v>20475</v>
      </c>
      <c r="M44" s="47"/>
    </row>
    <row r="45" spans="1:15" ht="2.25" hidden="1" customHeight="1" x14ac:dyDescent="0.25">
      <c r="A45" s="3" t="s">
        <v>137</v>
      </c>
      <c r="B45" s="36"/>
      <c r="C45" s="36"/>
      <c r="D45" s="8">
        <f t="shared" si="9"/>
        <v>0</v>
      </c>
      <c r="E45" s="8">
        <v>0</v>
      </c>
      <c r="F45" s="9"/>
      <c r="G45" s="9"/>
      <c r="H45" s="9"/>
      <c r="I45" s="9"/>
      <c r="J45" s="9"/>
      <c r="L45" s="48"/>
      <c r="M45" s="47"/>
    </row>
    <row r="46" spans="1:15" ht="38.25" customHeight="1" x14ac:dyDescent="0.25">
      <c r="A46" s="19" t="s">
        <v>97</v>
      </c>
      <c r="B46" s="20">
        <v>267</v>
      </c>
      <c r="C46" s="20">
        <v>244</v>
      </c>
      <c r="D46" s="21">
        <f t="shared" si="9"/>
        <v>20475</v>
      </c>
      <c r="E46" s="21">
        <f>E48+E49</f>
        <v>20475</v>
      </c>
      <c r="F46" s="21">
        <f t="shared" ref="F46:I46" si="11">F48+F49</f>
        <v>0</v>
      </c>
      <c r="G46" s="21">
        <f t="shared" si="11"/>
        <v>0</v>
      </c>
      <c r="H46" s="21">
        <f t="shared" si="11"/>
        <v>0</v>
      </c>
      <c r="I46" s="21">
        <f t="shared" si="11"/>
        <v>0</v>
      </c>
      <c r="J46" s="21">
        <v>0</v>
      </c>
      <c r="L46" s="46">
        <v>20475</v>
      </c>
      <c r="M46" s="49" t="s">
        <v>158</v>
      </c>
    </row>
    <row r="47" spans="1:15" ht="21.75" customHeight="1" x14ac:dyDescent="0.25">
      <c r="A47" s="2" t="s">
        <v>2</v>
      </c>
      <c r="B47" s="15" t="s">
        <v>92</v>
      </c>
      <c r="C47" s="15"/>
      <c r="D47" s="9"/>
      <c r="E47" s="9"/>
      <c r="F47" s="9"/>
      <c r="G47" s="9"/>
      <c r="H47" s="9"/>
      <c r="I47" s="9"/>
      <c r="J47" s="9"/>
      <c r="L47" s="46">
        <v>0</v>
      </c>
      <c r="M47" s="49" t="s">
        <v>159</v>
      </c>
    </row>
    <row r="48" spans="1:15" ht="48" thickBot="1" x14ac:dyDescent="0.3">
      <c r="A48" s="2" t="s">
        <v>98</v>
      </c>
      <c r="B48" s="15">
        <v>268</v>
      </c>
      <c r="C48" s="15">
        <v>244</v>
      </c>
      <c r="D48" s="9">
        <f>SUM(E48:J48)</f>
        <v>20475</v>
      </c>
      <c r="E48" s="8">
        <v>20475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L48" s="50">
        <v>0</v>
      </c>
      <c r="M48" s="51" t="s">
        <v>160</v>
      </c>
    </row>
    <row r="49" spans="1:13" ht="46.5" customHeight="1" x14ac:dyDescent="0.25">
      <c r="A49" s="2" t="s">
        <v>99</v>
      </c>
      <c r="B49" s="15">
        <v>269</v>
      </c>
      <c r="C49" s="15">
        <v>244</v>
      </c>
      <c r="D49" s="9">
        <f t="shared" si="9"/>
        <v>0</v>
      </c>
      <c r="E49" s="8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3" ht="31.5" hidden="1" x14ac:dyDescent="0.25">
      <c r="A50" s="3" t="s">
        <v>137</v>
      </c>
      <c r="B50" s="52"/>
      <c r="C50" s="52"/>
      <c r="D50" s="9">
        <f t="shared" si="9"/>
        <v>0</v>
      </c>
      <c r="E50" s="8">
        <v>0</v>
      </c>
      <c r="F50" s="9"/>
      <c r="G50" s="9"/>
      <c r="H50" s="9"/>
      <c r="I50" s="9"/>
      <c r="J50" s="9"/>
    </row>
    <row r="51" spans="1:13" ht="27" customHeight="1" x14ac:dyDescent="0.25">
      <c r="A51" s="2" t="s">
        <v>105</v>
      </c>
      <c r="B51" s="15">
        <v>270</v>
      </c>
      <c r="C51" s="15">
        <v>244</v>
      </c>
      <c r="D51" s="9">
        <f>SUM(E51:J51)</f>
        <v>9829354.4299999997</v>
      </c>
      <c r="E51" s="25">
        <f>L53+L52+L51</f>
        <v>155181.51999999999</v>
      </c>
      <c r="F51" s="9">
        <v>9576172.9100000001</v>
      </c>
      <c r="G51" s="9">
        <v>0</v>
      </c>
      <c r="H51" s="9">
        <v>0</v>
      </c>
      <c r="I51" s="22">
        <v>98000</v>
      </c>
      <c r="J51" s="9">
        <v>0</v>
      </c>
      <c r="L51" s="40">
        <v>155181.51999999999</v>
      </c>
      <c r="M51" s="39" t="s">
        <v>152</v>
      </c>
    </row>
    <row r="52" spans="1:13" ht="21.75" hidden="1" customHeight="1" x14ac:dyDescent="0.25">
      <c r="A52" s="2" t="s">
        <v>248</v>
      </c>
      <c r="B52" s="15">
        <v>271</v>
      </c>
      <c r="C52" s="15">
        <v>244</v>
      </c>
      <c r="D52" s="9">
        <f t="shared" si="9"/>
        <v>0</v>
      </c>
      <c r="E52" s="9">
        <v>0</v>
      </c>
      <c r="F52" s="25">
        <v>0</v>
      </c>
      <c r="G52" s="9">
        <v>0</v>
      </c>
      <c r="H52" s="9">
        <v>0</v>
      </c>
      <c r="I52" s="9">
        <v>0</v>
      </c>
      <c r="J52" s="9">
        <v>0</v>
      </c>
      <c r="L52" s="40">
        <v>0</v>
      </c>
      <c r="M52" s="39" t="s">
        <v>153</v>
      </c>
    </row>
    <row r="53" spans="1:13" x14ac:dyDescent="0.25">
      <c r="A53" s="2"/>
      <c r="B53" s="15"/>
      <c r="C53" s="15"/>
      <c r="D53" s="9"/>
      <c r="E53" s="9"/>
      <c r="F53" s="9"/>
      <c r="G53" s="9"/>
      <c r="H53" s="9"/>
      <c r="I53" s="9"/>
      <c r="J53" s="9"/>
      <c r="L53" s="40">
        <v>0</v>
      </c>
      <c r="M53" s="39" t="s">
        <v>171</v>
      </c>
    </row>
    <row r="54" spans="1:13" ht="47.25" x14ac:dyDescent="0.25">
      <c r="A54" s="32" t="s">
        <v>113</v>
      </c>
      <c r="B54" s="33">
        <v>300</v>
      </c>
      <c r="C54" s="33" t="s">
        <v>19</v>
      </c>
      <c r="D54" s="34">
        <f>SUM(E54:J54)</f>
        <v>416535</v>
      </c>
      <c r="E54" s="34">
        <f>SUM(E59)</f>
        <v>63000</v>
      </c>
      <c r="F54" s="34">
        <f t="shared" ref="F54:J54" si="12">SUM(F59)</f>
        <v>353535</v>
      </c>
      <c r="G54" s="34">
        <f t="shared" si="12"/>
        <v>0</v>
      </c>
      <c r="H54" s="34">
        <f t="shared" si="12"/>
        <v>0</v>
      </c>
      <c r="I54" s="34">
        <f t="shared" si="12"/>
        <v>0</v>
      </c>
      <c r="J54" s="34">
        <f t="shared" si="12"/>
        <v>0</v>
      </c>
    </row>
    <row r="55" spans="1:13" x14ac:dyDescent="0.25">
      <c r="A55" s="2" t="s">
        <v>2</v>
      </c>
      <c r="B55" s="15" t="s">
        <v>92</v>
      </c>
      <c r="C55" s="7"/>
      <c r="D55" s="9"/>
      <c r="E55" s="9"/>
      <c r="F55" s="9"/>
      <c r="G55" s="9"/>
      <c r="H55" s="9"/>
      <c r="I55" s="9"/>
      <c r="J55" s="9"/>
    </row>
    <row r="56" spans="1:13" ht="25.5" customHeight="1" x14ac:dyDescent="0.25">
      <c r="A56" s="2" t="s">
        <v>100</v>
      </c>
      <c r="B56" s="15">
        <v>310</v>
      </c>
      <c r="C56" s="15" t="s">
        <v>19</v>
      </c>
      <c r="D56" s="9">
        <f t="shared" ref="D56:D70" si="13">SUM(E56:J56)</f>
        <v>0</v>
      </c>
      <c r="E56" s="9"/>
      <c r="F56" s="9"/>
      <c r="G56" s="9"/>
      <c r="H56" s="9"/>
      <c r="I56" s="9"/>
      <c r="J56" s="9"/>
    </row>
    <row r="57" spans="1:13" ht="47.25" x14ac:dyDescent="0.25">
      <c r="A57" s="2" t="s">
        <v>101</v>
      </c>
      <c r="B57" s="15">
        <v>311</v>
      </c>
      <c r="C57" s="15" t="s">
        <v>19</v>
      </c>
      <c r="D57" s="9">
        <f t="shared" si="13"/>
        <v>0</v>
      </c>
      <c r="E57" s="9"/>
      <c r="F57" s="9"/>
      <c r="G57" s="9"/>
      <c r="H57" s="9"/>
      <c r="I57" s="9"/>
      <c r="J57" s="9"/>
    </row>
    <row r="58" spans="1:13" ht="47.25" x14ac:dyDescent="0.25">
      <c r="A58" s="2" t="s">
        <v>114</v>
      </c>
      <c r="B58" s="15">
        <v>312</v>
      </c>
      <c r="C58" s="15" t="s">
        <v>19</v>
      </c>
      <c r="D58" s="9">
        <f t="shared" si="13"/>
        <v>0</v>
      </c>
      <c r="E58" s="9"/>
      <c r="F58" s="9"/>
      <c r="G58" s="9"/>
      <c r="H58" s="9"/>
      <c r="I58" s="9"/>
      <c r="J58" s="9"/>
      <c r="M58" s="23"/>
    </row>
    <row r="59" spans="1:13" ht="24.75" customHeight="1" x14ac:dyDescent="0.25">
      <c r="A59" s="19" t="s">
        <v>102</v>
      </c>
      <c r="B59" s="20">
        <v>320</v>
      </c>
      <c r="C59" s="20" t="s">
        <v>19</v>
      </c>
      <c r="D59" s="21">
        <f t="shared" si="13"/>
        <v>416535</v>
      </c>
      <c r="E59" s="21">
        <f>E62+E63+E64+E65</f>
        <v>63000</v>
      </c>
      <c r="F59" s="21">
        <f>F62+F63+F64+F65</f>
        <v>353535</v>
      </c>
      <c r="G59" s="21">
        <f>G62+G63+G64+G65</f>
        <v>0</v>
      </c>
      <c r="H59" s="21">
        <f>H62+H63+H64+H65</f>
        <v>0</v>
      </c>
      <c r="I59" s="21">
        <f>I62+I63+I64+I65</f>
        <v>0</v>
      </c>
      <c r="J59" s="21">
        <v>0</v>
      </c>
    </row>
    <row r="60" spans="1:13" ht="42" customHeight="1" x14ac:dyDescent="0.25">
      <c r="A60" s="2" t="s">
        <v>115</v>
      </c>
      <c r="B60" s="15">
        <v>321</v>
      </c>
      <c r="C60" s="15" t="s">
        <v>19</v>
      </c>
      <c r="D60" s="9">
        <f t="shared" si="13"/>
        <v>0</v>
      </c>
      <c r="E60" s="25"/>
      <c r="F60" s="25"/>
      <c r="G60" s="25"/>
      <c r="H60" s="9"/>
      <c r="I60" s="9"/>
      <c r="J60" s="9"/>
    </row>
    <row r="61" spans="1:13" x14ac:dyDescent="0.25">
      <c r="A61" s="2" t="s">
        <v>2</v>
      </c>
      <c r="B61" s="15" t="s">
        <v>92</v>
      </c>
      <c r="C61" s="7"/>
      <c r="D61" s="9">
        <f t="shared" si="13"/>
        <v>0</v>
      </c>
      <c r="E61" s="25"/>
      <c r="F61" s="25"/>
      <c r="G61" s="25"/>
      <c r="H61" s="9"/>
      <c r="I61" s="9"/>
      <c r="J61" s="9"/>
    </row>
    <row r="62" spans="1:13" ht="31.5" x14ac:dyDescent="0.25">
      <c r="A62" s="2" t="s">
        <v>81</v>
      </c>
      <c r="B62" s="15">
        <v>322</v>
      </c>
      <c r="C62" s="15">
        <v>244</v>
      </c>
      <c r="D62" s="9">
        <f t="shared" si="13"/>
        <v>353535</v>
      </c>
      <c r="E62" s="25">
        <v>0</v>
      </c>
      <c r="F62" s="25">
        <v>353535</v>
      </c>
      <c r="G62" s="25">
        <v>0</v>
      </c>
      <c r="H62" s="9">
        <v>0</v>
      </c>
      <c r="I62" s="9">
        <v>0</v>
      </c>
      <c r="J62" s="9">
        <v>0</v>
      </c>
    </row>
    <row r="63" spans="1:13" ht="31.5" x14ac:dyDescent="0.25">
      <c r="A63" s="2" t="s">
        <v>103</v>
      </c>
      <c r="B63" s="15">
        <v>323</v>
      </c>
      <c r="C63" s="7"/>
      <c r="D63" s="9">
        <f t="shared" si="13"/>
        <v>0</v>
      </c>
      <c r="E63" s="25">
        <f>L63</f>
        <v>0</v>
      </c>
      <c r="F63" s="25"/>
      <c r="G63" s="25"/>
      <c r="H63" s="9"/>
      <c r="I63" s="9"/>
      <c r="J63" s="9"/>
      <c r="L63" s="9">
        <v>0</v>
      </c>
      <c r="M63" s="39">
        <v>320</v>
      </c>
    </row>
    <row r="64" spans="1:13" ht="31.5" x14ac:dyDescent="0.25">
      <c r="A64" s="2" t="s">
        <v>104</v>
      </c>
      <c r="B64" s="15">
        <v>324</v>
      </c>
      <c r="C64" s="7"/>
      <c r="D64" s="9">
        <f t="shared" si="13"/>
        <v>0</v>
      </c>
      <c r="E64" s="25">
        <v>0</v>
      </c>
      <c r="F64" s="25"/>
      <c r="G64" s="25"/>
      <c r="H64" s="9"/>
      <c r="I64" s="9"/>
      <c r="J64" s="9"/>
      <c r="L64" s="9">
        <v>0</v>
      </c>
      <c r="M64" s="39">
        <v>341</v>
      </c>
    </row>
    <row r="65" spans="1:13" ht="31.5" x14ac:dyDescent="0.25">
      <c r="A65" s="2" t="s">
        <v>79</v>
      </c>
      <c r="B65" s="15">
        <v>325</v>
      </c>
      <c r="C65" s="15">
        <v>244</v>
      </c>
      <c r="D65" s="9">
        <f t="shared" si="13"/>
        <v>63000</v>
      </c>
      <c r="E65" s="25">
        <f>L64+L65+L66+L67+L68+L69</f>
        <v>63000</v>
      </c>
      <c r="F65" s="25">
        <v>0</v>
      </c>
      <c r="G65" s="25">
        <v>0</v>
      </c>
      <c r="H65" s="9">
        <v>0</v>
      </c>
      <c r="I65" s="9">
        <v>0</v>
      </c>
      <c r="J65" s="9">
        <v>0</v>
      </c>
      <c r="L65" s="9">
        <v>63000</v>
      </c>
      <c r="M65" s="39">
        <v>343</v>
      </c>
    </row>
    <row r="66" spans="1:13" ht="31.5" x14ac:dyDescent="0.25">
      <c r="A66" s="2" t="s">
        <v>13</v>
      </c>
      <c r="B66" s="15">
        <v>400</v>
      </c>
      <c r="C66" s="7"/>
      <c r="D66" s="9">
        <f t="shared" si="13"/>
        <v>0</v>
      </c>
      <c r="E66" s="25">
        <f t="shared" ref="E66:J66" si="14">SUM(E67,E68)</f>
        <v>0</v>
      </c>
      <c r="F66" s="25">
        <f t="shared" si="14"/>
        <v>0</v>
      </c>
      <c r="G66" s="25">
        <f t="shared" si="14"/>
        <v>0</v>
      </c>
      <c r="H66" s="9">
        <f t="shared" si="14"/>
        <v>0</v>
      </c>
      <c r="I66" s="9">
        <f t="shared" si="14"/>
        <v>0</v>
      </c>
      <c r="J66" s="9">
        <f t="shared" si="14"/>
        <v>0</v>
      </c>
      <c r="L66" s="9">
        <v>0</v>
      </c>
      <c r="M66" s="39">
        <v>344</v>
      </c>
    </row>
    <row r="67" spans="1:13" ht="31.5" x14ac:dyDescent="0.25">
      <c r="A67" s="2" t="s">
        <v>14</v>
      </c>
      <c r="B67" s="15">
        <v>410</v>
      </c>
      <c r="C67" s="7"/>
      <c r="D67" s="9">
        <f t="shared" si="13"/>
        <v>0</v>
      </c>
      <c r="E67" s="9"/>
      <c r="F67" s="9"/>
      <c r="G67" s="9"/>
      <c r="H67" s="9"/>
      <c r="I67" s="9"/>
      <c r="J67" s="9"/>
      <c r="L67" s="38">
        <v>0</v>
      </c>
      <c r="M67" s="39">
        <v>345</v>
      </c>
    </row>
    <row r="68" spans="1:13" ht="24.75" customHeight="1" x14ac:dyDescent="0.25">
      <c r="A68" s="2" t="s">
        <v>15</v>
      </c>
      <c r="B68" s="15">
        <v>420</v>
      </c>
      <c r="C68" s="7"/>
      <c r="D68" s="9">
        <f t="shared" si="13"/>
        <v>0</v>
      </c>
      <c r="E68" s="9"/>
      <c r="F68" s="9"/>
      <c r="G68" s="9"/>
      <c r="H68" s="9"/>
      <c r="I68" s="9"/>
      <c r="J68" s="9"/>
      <c r="L68" s="38">
        <v>0</v>
      </c>
      <c r="M68" s="39">
        <v>346</v>
      </c>
    </row>
    <row r="69" spans="1:13" ht="27.75" customHeight="1" x14ac:dyDescent="0.25">
      <c r="A69" s="2" t="s">
        <v>16</v>
      </c>
      <c r="B69" s="15">
        <v>500</v>
      </c>
      <c r="C69" s="15" t="s">
        <v>19</v>
      </c>
      <c r="D69" s="9">
        <f t="shared" si="13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L69" s="38">
        <v>0</v>
      </c>
      <c r="M69" s="39">
        <v>349</v>
      </c>
    </row>
    <row r="70" spans="1:13" ht="27.75" customHeight="1" x14ac:dyDescent="0.25">
      <c r="A70" s="2" t="s">
        <v>17</v>
      </c>
      <c r="B70" s="15">
        <v>600</v>
      </c>
      <c r="C70" s="15" t="s">
        <v>19</v>
      </c>
      <c r="D70" s="9">
        <f t="shared" si="13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</row>
  </sheetData>
  <mergeCells count="13">
    <mergeCell ref="D2:F2"/>
    <mergeCell ref="E4:J4"/>
    <mergeCell ref="I5:J5"/>
    <mergeCell ref="A1:J1"/>
    <mergeCell ref="D3:J3"/>
    <mergeCell ref="C3:C6"/>
    <mergeCell ref="H5:H6"/>
    <mergeCell ref="G5:G6"/>
    <mergeCell ref="F5:F6"/>
    <mergeCell ref="E5:E6"/>
    <mergeCell ref="A3:A6"/>
    <mergeCell ref="B3:B6"/>
    <mergeCell ref="D4:D6"/>
  </mergeCells>
  <phoneticPr fontId="0" type="noConversion"/>
  <pageMargins left="0.23622047244094491" right="3.937007874015748E-2" top="0.15748031496062992" bottom="0.15748031496062992" header="0.31496062992125984" footer="0.31496062992125984"/>
  <pageSetup paperSize="9"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topLeftCell="A4" zoomScale="115" zoomScaleNormal="100" zoomScaleSheetLayoutView="115" workbookViewId="0">
      <selection activeCell="N6" sqref="N6"/>
    </sheetView>
  </sheetViews>
  <sheetFormatPr defaultColWidth="8.85546875" defaultRowHeight="15.75" x14ac:dyDescent="0.25"/>
  <cols>
    <col min="1" max="1" width="26.28515625" style="4" customWidth="1"/>
    <col min="2" max="2" width="7.85546875" style="4" customWidth="1"/>
    <col min="3" max="3" width="8.85546875" style="4" customWidth="1"/>
    <col min="4" max="4" width="13.85546875" style="4" customWidth="1"/>
    <col min="5" max="6" width="10.42578125" style="4" customWidth="1"/>
    <col min="7" max="7" width="15" style="4" customWidth="1"/>
    <col min="8" max="8" width="11.28515625" style="4" customWidth="1"/>
    <col min="9" max="9" width="10.42578125" style="4" customWidth="1"/>
    <col min="10" max="10" width="14.42578125" style="4" customWidth="1"/>
    <col min="11" max="12" width="10.42578125" style="4" customWidth="1"/>
    <col min="13" max="16384" width="8.85546875" style="4"/>
  </cols>
  <sheetData>
    <row r="1" spans="1:12" x14ac:dyDescent="0.25">
      <c r="A1" s="149" t="s">
        <v>106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3" spans="1:12" ht="36" customHeight="1" x14ac:dyDescent="0.25">
      <c r="A3" s="143" t="s">
        <v>1</v>
      </c>
      <c r="B3" s="143" t="s">
        <v>18</v>
      </c>
      <c r="C3" s="143" t="s">
        <v>34</v>
      </c>
      <c r="D3" s="143" t="s">
        <v>31</v>
      </c>
      <c r="E3" s="143"/>
      <c r="F3" s="143"/>
      <c r="G3" s="143"/>
      <c r="H3" s="143"/>
      <c r="I3" s="143"/>
      <c r="J3" s="143"/>
      <c r="K3" s="143"/>
      <c r="L3" s="143"/>
    </row>
    <row r="4" spans="1:12" x14ac:dyDescent="0.25">
      <c r="A4" s="143"/>
      <c r="B4" s="143"/>
      <c r="C4" s="143"/>
      <c r="D4" s="143" t="s">
        <v>32</v>
      </c>
      <c r="E4" s="143"/>
      <c r="F4" s="143"/>
      <c r="G4" s="143" t="s">
        <v>3</v>
      </c>
      <c r="H4" s="143"/>
      <c r="I4" s="143"/>
      <c r="J4" s="143"/>
      <c r="K4" s="143"/>
      <c r="L4" s="143"/>
    </row>
    <row r="5" spans="1:12" ht="116.25" customHeight="1" x14ac:dyDescent="0.25">
      <c r="A5" s="143"/>
      <c r="B5" s="143"/>
      <c r="C5" s="143"/>
      <c r="D5" s="143"/>
      <c r="E5" s="143"/>
      <c r="F5" s="143"/>
      <c r="G5" s="143" t="s">
        <v>35</v>
      </c>
      <c r="H5" s="143"/>
      <c r="I5" s="143"/>
      <c r="J5" s="143" t="s">
        <v>36</v>
      </c>
      <c r="K5" s="143"/>
      <c r="L5" s="143"/>
    </row>
    <row r="6" spans="1:12" ht="107.25" customHeight="1" x14ac:dyDescent="0.25">
      <c r="A6" s="143"/>
      <c r="B6" s="143"/>
      <c r="C6" s="143"/>
      <c r="D6" s="1" t="s">
        <v>179</v>
      </c>
      <c r="E6" s="1" t="s">
        <v>180</v>
      </c>
      <c r="F6" s="1" t="s">
        <v>181</v>
      </c>
      <c r="G6" s="1" t="s">
        <v>182</v>
      </c>
      <c r="H6" s="1" t="s">
        <v>183</v>
      </c>
      <c r="I6" s="1" t="s">
        <v>181</v>
      </c>
      <c r="J6" s="1" t="s">
        <v>179</v>
      </c>
      <c r="K6" s="1" t="s">
        <v>183</v>
      </c>
      <c r="L6" s="1" t="s">
        <v>181</v>
      </c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69" customHeight="1" x14ac:dyDescent="0.25">
      <c r="A8" s="2" t="s">
        <v>38</v>
      </c>
      <c r="B8" s="11" t="s">
        <v>63</v>
      </c>
      <c r="C8" s="1" t="s">
        <v>19</v>
      </c>
      <c r="D8" s="9">
        <f t="shared" ref="D8:F10" si="0">SUM(G8,J8)</f>
        <v>10558759.43</v>
      </c>
      <c r="E8" s="9">
        <f t="shared" si="0"/>
        <v>0</v>
      </c>
      <c r="F8" s="9">
        <f t="shared" si="0"/>
        <v>0</v>
      </c>
      <c r="G8" s="9">
        <f>G10</f>
        <v>10558759.43</v>
      </c>
      <c r="H8" s="9">
        <f>SUM(H9:H10)</f>
        <v>0</v>
      </c>
      <c r="I8" s="9">
        <f>SUM(I9:I10)</f>
        <v>0</v>
      </c>
      <c r="J8" s="9">
        <f>SUM(J9:J10)</f>
        <v>0</v>
      </c>
      <c r="K8" s="9">
        <f>SUM(K9:K10)</f>
        <v>0</v>
      </c>
      <c r="L8" s="9">
        <f>SUM(L9:L10)</f>
        <v>0</v>
      </c>
    </row>
    <row r="9" spans="1:12" ht="76.5" customHeight="1" x14ac:dyDescent="0.25">
      <c r="A9" s="2" t="s">
        <v>39</v>
      </c>
      <c r="B9" s="1">
        <v>1001</v>
      </c>
      <c r="C9" s="1" t="s">
        <v>19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45.75" customHeight="1" x14ac:dyDescent="0.25">
      <c r="A10" s="2" t="s">
        <v>33</v>
      </c>
      <c r="B10" s="1">
        <v>2001</v>
      </c>
      <c r="C10" s="1">
        <v>2019</v>
      </c>
      <c r="D10" s="9">
        <f t="shared" si="0"/>
        <v>10558759.43</v>
      </c>
      <c r="E10" s="9">
        <f t="shared" si="0"/>
        <v>0</v>
      </c>
      <c r="F10" s="9">
        <f t="shared" si="0"/>
        <v>0</v>
      </c>
      <c r="G10" s="9">
        <f>'2.Пост-я и выплаты'!D36</f>
        <v>10558759.43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</sheetData>
  <mergeCells count="9">
    <mergeCell ref="A1:L1"/>
    <mergeCell ref="C3:C6"/>
    <mergeCell ref="A3:A6"/>
    <mergeCell ref="B3:B6"/>
    <mergeCell ref="D3:L3"/>
    <mergeCell ref="D4:F5"/>
    <mergeCell ref="G4:L4"/>
    <mergeCell ref="G5:I5"/>
    <mergeCell ref="J5:L5"/>
  </mergeCells>
  <phoneticPr fontId="0" type="noConversion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15" zoomScaleNormal="115" workbookViewId="0">
      <selection activeCell="C8" sqref="C8"/>
    </sheetView>
  </sheetViews>
  <sheetFormatPr defaultColWidth="8.85546875" defaultRowHeight="15.75" x14ac:dyDescent="0.25"/>
  <cols>
    <col min="1" max="1" width="68.5703125" style="4" customWidth="1"/>
    <col min="2" max="2" width="17.42578125" style="4" customWidth="1"/>
    <col min="3" max="3" width="36.140625" style="4" customWidth="1"/>
    <col min="4" max="16384" width="8.85546875" style="4"/>
  </cols>
  <sheetData>
    <row r="1" spans="1:3" x14ac:dyDescent="0.25">
      <c r="A1" s="145" t="s">
        <v>107</v>
      </c>
      <c r="B1" s="145"/>
      <c r="C1" s="145"/>
    </row>
    <row r="3" spans="1:3" ht="31.5" x14ac:dyDescent="0.25">
      <c r="A3" s="1" t="s">
        <v>1</v>
      </c>
      <c r="B3" s="1" t="s">
        <v>18</v>
      </c>
      <c r="C3" s="1" t="s">
        <v>40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2" t="s">
        <v>16</v>
      </c>
      <c r="B5" s="1">
        <v>10</v>
      </c>
      <c r="C5" s="9">
        <v>0</v>
      </c>
    </row>
    <row r="6" spans="1:3" x14ac:dyDescent="0.25">
      <c r="A6" s="2" t="s">
        <v>17</v>
      </c>
      <c r="B6" s="1">
        <v>20</v>
      </c>
      <c r="C6" s="9">
        <v>0</v>
      </c>
    </row>
    <row r="7" spans="1:3" x14ac:dyDescent="0.25">
      <c r="A7" s="2" t="s">
        <v>41</v>
      </c>
      <c r="B7" s="1">
        <v>30</v>
      </c>
      <c r="C7" s="9">
        <v>0</v>
      </c>
    </row>
    <row r="8" spans="1:3" x14ac:dyDescent="0.25">
      <c r="A8" s="2" t="s">
        <v>42</v>
      </c>
      <c r="B8" s="1">
        <v>40</v>
      </c>
      <c r="C8" s="9">
        <v>0</v>
      </c>
    </row>
  </sheetData>
  <mergeCells count="1">
    <mergeCell ref="A1:C1"/>
  </mergeCells>
  <phoneticPr fontId="0" type="noConversion"/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15" zoomScaleNormal="115" workbookViewId="0">
      <selection activeCell="G11" sqref="G11"/>
    </sheetView>
  </sheetViews>
  <sheetFormatPr defaultColWidth="8.85546875" defaultRowHeight="15.75" x14ac:dyDescent="0.25"/>
  <cols>
    <col min="1" max="1" width="70" style="4" customWidth="1"/>
    <col min="2" max="2" width="26.28515625" style="4" customWidth="1"/>
    <col min="3" max="3" width="24.28515625" style="4" customWidth="1"/>
    <col min="4" max="16384" width="8.85546875" style="4"/>
  </cols>
  <sheetData>
    <row r="1" spans="1:3" x14ac:dyDescent="0.25">
      <c r="A1" s="145" t="s">
        <v>108</v>
      </c>
      <c r="B1" s="145"/>
      <c r="C1" s="145"/>
    </row>
    <row r="3" spans="1:3" x14ac:dyDescent="0.25">
      <c r="A3" s="1" t="s">
        <v>1</v>
      </c>
      <c r="B3" s="1" t="s">
        <v>18</v>
      </c>
      <c r="C3" s="1" t="s">
        <v>43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2" t="s">
        <v>44</v>
      </c>
      <c r="B5" s="1">
        <v>10</v>
      </c>
      <c r="C5" s="14">
        <f>SUM(C6:C7)</f>
        <v>0</v>
      </c>
    </row>
    <row r="6" spans="1:3" ht="47.25" x14ac:dyDescent="0.25">
      <c r="A6" s="6" t="s">
        <v>45</v>
      </c>
      <c r="B6" s="1">
        <v>20</v>
      </c>
      <c r="C6" s="14">
        <v>0</v>
      </c>
    </row>
    <row r="7" spans="1:3" ht="19.5" customHeight="1" x14ac:dyDescent="0.25">
      <c r="A7" s="2" t="s">
        <v>46</v>
      </c>
      <c r="B7" s="1">
        <v>30</v>
      </c>
      <c r="C7" s="14">
        <v>0</v>
      </c>
    </row>
    <row r="10" spans="1:3" x14ac:dyDescent="0.25">
      <c r="A10" s="4" t="s">
        <v>197</v>
      </c>
      <c r="B10" s="150" t="s">
        <v>297</v>
      </c>
      <c r="C10" s="150"/>
    </row>
    <row r="11" spans="1:3" x14ac:dyDescent="0.25">
      <c r="C11" s="63"/>
    </row>
    <row r="12" spans="1:3" x14ac:dyDescent="0.25">
      <c r="C12" s="63"/>
    </row>
    <row r="13" spans="1:3" x14ac:dyDescent="0.25">
      <c r="A13" s="4" t="s">
        <v>198</v>
      </c>
      <c r="B13" s="64"/>
      <c r="C13" s="108" t="s">
        <v>305</v>
      </c>
    </row>
  </sheetData>
  <mergeCells count="2">
    <mergeCell ref="A1:C1"/>
    <mergeCell ref="B10:C10"/>
  </mergeCells>
  <phoneticPr fontId="0" type="noConversion"/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view="pageBreakPreview" topLeftCell="A12" zoomScale="115" zoomScaleNormal="100" zoomScaleSheetLayoutView="115" workbookViewId="0">
      <selection activeCell="K14" sqref="K14:AO14"/>
    </sheetView>
  </sheetViews>
  <sheetFormatPr defaultColWidth="8.85546875" defaultRowHeight="15.75" x14ac:dyDescent="0.25"/>
  <cols>
    <col min="1" max="1" width="6.5703125" style="5" customWidth="1"/>
    <col min="2" max="8" width="2.7109375" style="5" customWidth="1"/>
    <col min="9" max="9" width="10.5703125" style="5" customWidth="1"/>
    <col min="10" max="11" width="2.42578125" style="5" customWidth="1"/>
    <col min="12" max="12" width="1.7109375" style="5" customWidth="1"/>
    <col min="13" max="13" width="3.42578125" style="5" customWidth="1"/>
    <col min="14" max="14" width="2.5703125" style="5" customWidth="1"/>
    <col min="15" max="16" width="3.140625" style="5" customWidth="1"/>
    <col min="17" max="25" width="1" style="5" customWidth="1"/>
    <col min="26" max="26" width="5.28515625" style="5" customWidth="1"/>
    <col min="27" max="28" width="2.5703125" style="5" customWidth="1"/>
    <col min="29" max="29" width="1.7109375" style="5" customWidth="1"/>
    <col min="30" max="32" width="3.42578125" style="5" customWidth="1"/>
    <col min="33" max="34" width="4.5703125" style="5" customWidth="1"/>
    <col min="35" max="35" width="4.28515625" style="5" customWidth="1"/>
    <col min="36" max="41" width="2.7109375" style="5" customWidth="1"/>
    <col min="42" max="43" width="14.5703125" style="5" customWidth="1"/>
    <col min="44" max="16384" width="8.85546875" style="5"/>
  </cols>
  <sheetData>
    <row r="1" spans="1:43" ht="24" customHeight="1" x14ac:dyDescent="0.2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R1" s="26"/>
      <c r="S1" s="26"/>
      <c r="T1" s="26"/>
      <c r="U1" s="26"/>
      <c r="AB1" s="128" t="s">
        <v>62</v>
      </c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</row>
    <row r="2" spans="1:43" ht="46.5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R2" s="26"/>
      <c r="S2" s="26"/>
      <c r="T2" s="26"/>
      <c r="U2" s="26"/>
      <c r="AB2" s="159" t="s">
        <v>254</v>
      </c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</row>
    <row r="3" spans="1:43" ht="11.2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R3" s="26"/>
      <c r="S3" s="26"/>
      <c r="T3" s="26"/>
      <c r="U3" s="26"/>
      <c r="AB3" s="160" t="s">
        <v>127</v>
      </c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3" ht="27" customHeigh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R4" s="26"/>
      <c r="S4" s="26"/>
      <c r="T4" s="26"/>
      <c r="U4" s="26"/>
      <c r="AB4" s="159" t="s">
        <v>255</v>
      </c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</row>
    <row r="5" spans="1:43" ht="11.25" customHeight="1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R5" s="26"/>
      <c r="S5" s="26"/>
      <c r="T5" s="26"/>
      <c r="U5" s="26"/>
      <c r="AB5" s="161" t="s">
        <v>128</v>
      </c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3"/>
      <c r="AQ5" s="13"/>
    </row>
    <row r="6" spans="1:43" ht="9.75" customHeight="1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R6" s="26"/>
      <c r="S6" s="26"/>
      <c r="T6" s="26"/>
      <c r="U6" s="2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3" ht="15.75" customHeight="1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AC7" s="128" t="s">
        <v>173</v>
      </c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3" ht="10.5" customHeight="1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43" ht="32.450000000000003" customHeight="1" x14ac:dyDescent="0.25">
      <c r="B9" s="118" t="s">
        <v>82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</row>
    <row r="10" spans="1:43" ht="16.5" thickBot="1" x14ac:dyDescent="0.3">
      <c r="J10" s="171"/>
      <c r="K10" s="171"/>
      <c r="L10" s="171"/>
      <c r="M10" s="171"/>
      <c r="N10" s="118" t="s">
        <v>196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43" ht="21" customHeight="1" thickBot="1" x14ac:dyDescent="0.3">
      <c r="B11" s="170" t="s">
        <v>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D11" s="174"/>
      <c r="AE11" s="175"/>
      <c r="AF11" s="175"/>
      <c r="AG11" s="175"/>
      <c r="AH11" s="175"/>
      <c r="AI11" s="175"/>
      <c r="AJ11" s="175"/>
      <c r="AK11" s="175"/>
      <c r="AL11" s="175"/>
      <c r="AM11" s="175"/>
      <c r="AN11" s="176"/>
    </row>
    <row r="12" spans="1:43" ht="11.25" customHeight="1" x14ac:dyDescent="0.2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3" ht="23.25" customHeight="1" x14ac:dyDescent="0.25">
      <c r="B13" s="128" t="s">
        <v>47</v>
      </c>
      <c r="C13" s="128"/>
      <c r="D13" s="128"/>
      <c r="E13" s="128"/>
      <c r="F13" s="128"/>
      <c r="G13" s="128"/>
      <c r="H13" s="128"/>
      <c r="I13" s="128"/>
      <c r="J13" s="128"/>
      <c r="K13" s="170" t="s">
        <v>117</v>
      </c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</row>
    <row r="14" spans="1:43" ht="18.75" x14ac:dyDescent="0.25">
      <c r="K14" s="179" t="s">
        <v>118</v>
      </c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</row>
    <row r="15" spans="1:43" ht="31.5" customHeight="1" x14ac:dyDescent="0.25">
      <c r="A15" s="178" t="s">
        <v>253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</row>
    <row r="16" spans="1:43" ht="18" customHeight="1" x14ac:dyDescent="0.25">
      <c r="B16" s="156" t="s">
        <v>48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</row>
    <row r="17" spans="1:43" ht="31.5" customHeight="1" x14ac:dyDescent="0.25">
      <c r="A17" s="162" t="s">
        <v>49</v>
      </c>
      <c r="B17" s="162"/>
      <c r="C17" s="162"/>
      <c r="D17" s="162"/>
      <c r="E17" s="162"/>
      <c r="F17" s="162"/>
      <c r="G17" s="162"/>
      <c r="H17" s="162"/>
      <c r="I17" s="162"/>
      <c r="J17" s="162" t="s">
        <v>50</v>
      </c>
      <c r="K17" s="162"/>
      <c r="L17" s="162"/>
      <c r="M17" s="162" t="s">
        <v>51</v>
      </c>
      <c r="N17" s="162"/>
      <c r="O17" s="162" t="s">
        <v>53</v>
      </c>
      <c r="P17" s="162"/>
      <c r="Q17" s="162" t="s">
        <v>52</v>
      </c>
      <c r="R17" s="162"/>
      <c r="S17" s="162"/>
      <c r="T17" s="162"/>
      <c r="U17" s="162"/>
      <c r="V17" s="162"/>
      <c r="W17" s="162"/>
      <c r="X17" s="162"/>
      <c r="Y17" s="162"/>
      <c r="Z17" s="162"/>
      <c r="AA17" s="162" t="s">
        <v>54</v>
      </c>
      <c r="AB17" s="162"/>
      <c r="AC17" s="162"/>
      <c r="AD17" s="162" t="s">
        <v>55</v>
      </c>
      <c r="AE17" s="162"/>
      <c r="AF17" s="162"/>
      <c r="AG17" s="162" t="s">
        <v>56</v>
      </c>
      <c r="AH17" s="162"/>
      <c r="AI17" s="162"/>
      <c r="AJ17" s="162" t="s">
        <v>119</v>
      </c>
      <c r="AK17" s="162"/>
      <c r="AL17" s="162"/>
      <c r="AM17" s="162"/>
      <c r="AN17" s="162"/>
      <c r="AO17" s="162"/>
    </row>
    <row r="18" spans="1:43" ht="26.25" customHeight="1" x14ac:dyDescent="0.25">
      <c r="A18" s="151" t="s">
        <v>75</v>
      </c>
      <c r="B18" s="151"/>
      <c r="C18" s="151"/>
      <c r="D18" s="151"/>
      <c r="E18" s="151"/>
      <c r="F18" s="151"/>
      <c r="G18" s="151"/>
      <c r="H18" s="151"/>
      <c r="I18" s="151"/>
      <c r="J18" s="152">
        <v>163</v>
      </c>
      <c r="K18" s="152"/>
      <c r="L18" s="152"/>
      <c r="M18" s="152" t="s">
        <v>162</v>
      </c>
      <c r="N18" s="152"/>
      <c r="O18" s="152" t="s">
        <v>163</v>
      </c>
      <c r="P18" s="152"/>
      <c r="Q18" s="152" t="s">
        <v>249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43">
        <v>612</v>
      </c>
      <c r="AB18" s="143"/>
      <c r="AC18" s="143"/>
      <c r="AD18" s="153">
        <v>226</v>
      </c>
      <c r="AE18" s="153"/>
      <c r="AF18" s="153"/>
      <c r="AG18" s="153" t="s">
        <v>76</v>
      </c>
      <c r="AH18" s="153"/>
      <c r="AI18" s="153"/>
      <c r="AJ18" s="154">
        <v>96000</v>
      </c>
      <c r="AK18" s="154"/>
      <c r="AL18" s="154"/>
      <c r="AM18" s="154"/>
      <c r="AN18" s="154"/>
      <c r="AO18" s="154"/>
    </row>
    <row r="19" spans="1:43" ht="33.75" customHeight="1" x14ac:dyDescent="0.25">
      <c r="A19" s="151" t="s">
        <v>81</v>
      </c>
      <c r="B19" s="151"/>
      <c r="C19" s="151"/>
      <c r="D19" s="151"/>
      <c r="E19" s="151"/>
      <c r="F19" s="151"/>
      <c r="G19" s="151"/>
      <c r="H19" s="151"/>
      <c r="I19" s="151"/>
      <c r="J19" s="152">
        <v>163</v>
      </c>
      <c r="K19" s="152"/>
      <c r="L19" s="152"/>
      <c r="M19" s="152" t="s">
        <v>162</v>
      </c>
      <c r="N19" s="152"/>
      <c r="O19" s="152" t="s">
        <v>163</v>
      </c>
      <c r="P19" s="152"/>
      <c r="Q19" s="152" t="s">
        <v>249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43">
        <v>612</v>
      </c>
      <c r="AB19" s="143"/>
      <c r="AC19" s="143"/>
      <c r="AD19" s="143">
        <v>310</v>
      </c>
      <c r="AE19" s="143"/>
      <c r="AF19" s="143"/>
      <c r="AG19" s="143" t="s">
        <v>151</v>
      </c>
      <c r="AH19" s="143"/>
      <c r="AI19" s="143"/>
      <c r="AJ19" s="154">
        <v>353535</v>
      </c>
      <c r="AK19" s="154"/>
      <c r="AL19" s="154"/>
      <c r="AM19" s="154"/>
      <c r="AN19" s="154"/>
      <c r="AO19" s="154"/>
    </row>
    <row r="20" spans="1:43" ht="26.25" customHeight="1" x14ac:dyDescent="0.25">
      <c r="A20" s="151" t="s">
        <v>75</v>
      </c>
      <c r="B20" s="151"/>
      <c r="C20" s="151"/>
      <c r="D20" s="151"/>
      <c r="E20" s="151"/>
      <c r="F20" s="151"/>
      <c r="G20" s="151"/>
      <c r="H20" s="151"/>
      <c r="I20" s="151"/>
      <c r="J20" s="152">
        <v>163</v>
      </c>
      <c r="K20" s="152"/>
      <c r="L20" s="152"/>
      <c r="M20" s="152" t="s">
        <v>162</v>
      </c>
      <c r="N20" s="152"/>
      <c r="O20" s="152" t="s">
        <v>163</v>
      </c>
      <c r="P20" s="152"/>
      <c r="Q20" s="152" t="s">
        <v>250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43">
        <v>612</v>
      </c>
      <c r="AB20" s="143"/>
      <c r="AC20" s="143"/>
      <c r="AD20" s="153">
        <v>226</v>
      </c>
      <c r="AE20" s="153"/>
      <c r="AF20" s="153"/>
      <c r="AG20" s="153" t="s">
        <v>76</v>
      </c>
      <c r="AH20" s="153"/>
      <c r="AI20" s="153"/>
      <c r="AJ20" s="154">
        <v>9480172.9100000001</v>
      </c>
      <c r="AK20" s="154"/>
      <c r="AL20" s="154"/>
      <c r="AM20" s="154"/>
      <c r="AN20" s="154"/>
      <c r="AO20" s="154"/>
    </row>
    <row r="21" spans="1:43" ht="21" customHeight="1" x14ac:dyDescent="0.25">
      <c r="A21" s="151" t="s">
        <v>64</v>
      </c>
      <c r="B21" s="151"/>
      <c r="C21" s="151"/>
      <c r="D21" s="151"/>
      <c r="E21" s="151"/>
      <c r="F21" s="151"/>
      <c r="G21" s="151"/>
      <c r="H21" s="151"/>
      <c r="I21" s="151"/>
      <c r="J21" s="152">
        <v>163</v>
      </c>
      <c r="K21" s="152"/>
      <c r="L21" s="152"/>
      <c r="M21" s="152" t="s">
        <v>162</v>
      </c>
      <c r="N21" s="152"/>
      <c r="O21" s="152" t="s">
        <v>163</v>
      </c>
      <c r="P21" s="152"/>
      <c r="Q21" s="152" t="s">
        <v>184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43">
        <v>611</v>
      </c>
      <c r="AB21" s="143"/>
      <c r="AC21" s="143"/>
      <c r="AD21" s="153">
        <v>211</v>
      </c>
      <c r="AE21" s="153"/>
      <c r="AF21" s="153"/>
      <c r="AG21" s="153" t="s">
        <v>65</v>
      </c>
      <c r="AH21" s="153"/>
      <c r="AI21" s="153"/>
      <c r="AJ21" s="154">
        <f>'2.Пост-я и выплаты'!L21</f>
        <v>9734065.0600000005</v>
      </c>
      <c r="AK21" s="154"/>
      <c r="AL21" s="154"/>
      <c r="AM21" s="154"/>
      <c r="AN21" s="154"/>
      <c r="AO21" s="154"/>
    </row>
    <row r="22" spans="1:43" ht="21.75" hidden="1" customHeight="1" x14ac:dyDescent="0.25">
      <c r="A22" s="109" t="s">
        <v>66</v>
      </c>
      <c r="B22" s="110"/>
      <c r="C22" s="110"/>
      <c r="D22" s="110"/>
      <c r="E22" s="110"/>
      <c r="F22" s="110"/>
      <c r="G22" s="110"/>
      <c r="H22" s="110"/>
      <c r="I22" s="111"/>
      <c r="J22" s="152">
        <v>163</v>
      </c>
      <c r="K22" s="152"/>
      <c r="L22" s="152"/>
      <c r="M22" s="152" t="s">
        <v>162</v>
      </c>
      <c r="N22" s="152"/>
      <c r="O22" s="152" t="s">
        <v>163</v>
      </c>
      <c r="P22" s="152"/>
      <c r="Q22" s="152" t="s">
        <v>184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43">
        <v>611</v>
      </c>
      <c r="AB22" s="143"/>
      <c r="AC22" s="143"/>
      <c r="AD22" s="153">
        <v>212</v>
      </c>
      <c r="AE22" s="153"/>
      <c r="AF22" s="153"/>
      <c r="AG22" s="153" t="s">
        <v>143</v>
      </c>
      <c r="AH22" s="153"/>
      <c r="AI22" s="153"/>
      <c r="AJ22" s="154">
        <f>'2.Пост-я и выплаты'!E23</f>
        <v>0</v>
      </c>
      <c r="AK22" s="154"/>
      <c r="AL22" s="154"/>
      <c r="AM22" s="154"/>
      <c r="AN22" s="154"/>
      <c r="AO22" s="154"/>
    </row>
    <row r="23" spans="1:43" ht="24.75" customHeight="1" x14ac:dyDescent="0.25">
      <c r="A23" s="151" t="s">
        <v>67</v>
      </c>
      <c r="B23" s="151"/>
      <c r="C23" s="151"/>
      <c r="D23" s="151"/>
      <c r="E23" s="151"/>
      <c r="F23" s="151"/>
      <c r="G23" s="151"/>
      <c r="H23" s="151"/>
      <c r="I23" s="151"/>
      <c r="J23" s="152">
        <v>163</v>
      </c>
      <c r="K23" s="152"/>
      <c r="L23" s="152"/>
      <c r="M23" s="152" t="s">
        <v>162</v>
      </c>
      <c r="N23" s="152"/>
      <c r="O23" s="152" t="s">
        <v>163</v>
      </c>
      <c r="P23" s="152"/>
      <c r="Q23" s="152" t="s">
        <v>184</v>
      </c>
      <c r="R23" s="152"/>
      <c r="S23" s="152"/>
      <c r="T23" s="152"/>
      <c r="U23" s="152"/>
      <c r="V23" s="152"/>
      <c r="W23" s="152"/>
      <c r="X23" s="152"/>
      <c r="Y23" s="152"/>
      <c r="Z23" s="152"/>
      <c r="AA23" s="143">
        <v>611</v>
      </c>
      <c r="AB23" s="143"/>
      <c r="AC23" s="143"/>
      <c r="AD23" s="153">
        <v>213</v>
      </c>
      <c r="AE23" s="153"/>
      <c r="AF23" s="153"/>
      <c r="AG23" s="153" t="s">
        <v>68</v>
      </c>
      <c r="AH23" s="153"/>
      <c r="AI23" s="153"/>
      <c r="AJ23" s="154">
        <f>'2.Пост-я и выплаты'!L22</f>
        <v>2939685.94</v>
      </c>
      <c r="AK23" s="154"/>
      <c r="AL23" s="154"/>
      <c r="AM23" s="154"/>
      <c r="AN23" s="154"/>
      <c r="AO23" s="154"/>
    </row>
    <row r="24" spans="1:43" ht="21.75" customHeight="1" x14ac:dyDescent="0.25">
      <c r="A24" s="109" t="s">
        <v>69</v>
      </c>
      <c r="B24" s="110"/>
      <c r="C24" s="110"/>
      <c r="D24" s="110"/>
      <c r="E24" s="110"/>
      <c r="F24" s="110"/>
      <c r="G24" s="110"/>
      <c r="H24" s="110"/>
      <c r="I24" s="111"/>
      <c r="J24" s="152">
        <v>163</v>
      </c>
      <c r="K24" s="152"/>
      <c r="L24" s="152"/>
      <c r="M24" s="152" t="s">
        <v>162</v>
      </c>
      <c r="N24" s="152"/>
      <c r="O24" s="152" t="s">
        <v>163</v>
      </c>
      <c r="P24" s="152"/>
      <c r="Q24" s="152" t="s">
        <v>184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43">
        <v>611</v>
      </c>
      <c r="AB24" s="143"/>
      <c r="AC24" s="143"/>
      <c r="AD24" s="153">
        <v>221</v>
      </c>
      <c r="AE24" s="153"/>
      <c r="AF24" s="153"/>
      <c r="AG24" s="153" t="s">
        <v>70</v>
      </c>
      <c r="AH24" s="153"/>
      <c r="AI24" s="153"/>
      <c r="AJ24" s="154">
        <f>'2.Пост-я и выплаты'!E38</f>
        <v>59061.67</v>
      </c>
      <c r="AK24" s="154"/>
      <c r="AL24" s="154"/>
      <c r="AM24" s="154"/>
      <c r="AN24" s="154"/>
      <c r="AO24" s="154"/>
    </row>
    <row r="25" spans="1:43" ht="21.75" hidden="1" customHeight="1" x14ac:dyDescent="0.25">
      <c r="A25" s="109" t="s">
        <v>93</v>
      </c>
      <c r="B25" s="110"/>
      <c r="C25" s="110"/>
      <c r="D25" s="110"/>
      <c r="E25" s="110"/>
      <c r="F25" s="110"/>
      <c r="G25" s="110"/>
      <c r="H25" s="110"/>
      <c r="I25" s="111"/>
      <c r="J25" s="152">
        <v>163</v>
      </c>
      <c r="K25" s="152"/>
      <c r="L25" s="152"/>
      <c r="M25" s="152" t="s">
        <v>162</v>
      </c>
      <c r="N25" s="152"/>
      <c r="O25" s="152" t="s">
        <v>163</v>
      </c>
      <c r="P25" s="152"/>
      <c r="Q25" s="152" t="s">
        <v>184</v>
      </c>
      <c r="R25" s="152"/>
      <c r="S25" s="152"/>
      <c r="T25" s="152"/>
      <c r="U25" s="152"/>
      <c r="V25" s="152"/>
      <c r="W25" s="152"/>
      <c r="X25" s="152"/>
      <c r="Y25" s="152"/>
      <c r="Z25" s="152"/>
      <c r="AA25" s="143">
        <v>611</v>
      </c>
      <c r="AB25" s="143"/>
      <c r="AC25" s="143"/>
      <c r="AD25" s="153">
        <v>222</v>
      </c>
      <c r="AE25" s="153"/>
      <c r="AF25" s="153"/>
      <c r="AG25" s="153" t="s">
        <v>132</v>
      </c>
      <c r="AH25" s="153"/>
      <c r="AI25" s="153"/>
      <c r="AJ25" s="154">
        <f>'2.Пост-я и выплаты'!E39</f>
        <v>0</v>
      </c>
      <c r="AK25" s="154"/>
      <c r="AL25" s="154"/>
      <c r="AM25" s="154"/>
      <c r="AN25" s="154"/>
      <c r="AO25" s="154"/>
    </row>
    <row r="26" spans="1:43" ht="23.25" hidden="1" customHeight="1" x14ac:dyDescent="0.25">
      <c r="A26" s="109" t="s">
        <v>71</v>
      </c>
      <c r="B26" s="110"/>
      <c r="C26" s="110"/>
      <c r="D26" s="110"/>
      <c r="E26" s="110"/>
      <c r="F26" s="110"/>
      <c r="G26" s="110"/>
      <c r="H26" s="110"/>
      <c r="I26" s="111"/>
      <c r="J26" s="152">
        <v>163</v>
      </c>
      <c r="K26" s="152"/>
      <c r="L26" s="152"/>
      <c r="M26" s="152" t="s">
        <v>162</v>
      </c>
      <c r="N26" s="152"/>
      <c r="O26" s="152" t="s">
        <v>163</v>
      </c>
      <c r="P26" s="152"/>
      <c r="Q26" s="152" t="s">
        <v>184</v>
      </c>
      <c r="R26" s="152"/>
      <c r="S26" s="152"/>
      <c r="T26" s="152"/>
      <c r="U26" s="152"/>
      <c r="V26" s="152"/>
      <c r="W26" s="152"/>
      <c r="X26" s="152"/>
      <c r="Y26" s="152"/>
      <c r="Z26" s="152"/>
      <c r="AA26" s="143">
        <v>611</v>
      </c>
      <c r="AB26" s="143"/>
      <c r="AC26" s="143"/>
      <c r="AD26" s="153">
        <v>223</v>
      </c>
      <c r="AE26" s="153"/>
      <c r="AF26" s="153"/>
      <c r="AG26" s="153" t="s">
        <v>72</v>
      </c>
      <c r="AH26" s="153"/>
      <c r="AI26" s="153"/>
      <c r="AJ26" s="154">
        <f>'2.Пост-я и выплаты'!L36</f>
        <v>0</v>
      </c>
      <c r="AK26" s="154"/>
      <c r="AL26" s="154"/>
      <c r="AM26" s="154"/>
      <c r="AN26" s="154"/>
      <c r="AO26" s="154"/>
      <c r="AP26" s="12">
        <f>'2.Пост-я и выплаты'!E40</f>
        <v>0</v>
      </c>
      <c r="AQ26" s="12">
        <f>AP26-AJ26-AJ27-AJ28-AJ29</f>
        <v>0</v>
      </c>
    </row>
    <row r="27" spans="1:43" ht="33" hidden="1" customHeight="1" x14ac:dyDescent="0.25">
      <c r="A27" s="109" t="s">
        <v>129</v>
      </c>
      <c r="B27" s="110"/>
      <c r="C27" s="110"/>
      <c r="D27" s="110"/>
      <c r="E27" s="110"/>
      <c r="F27" s="110"/>
      <c r="G27" s="110"/>
      <c r="H27" s="110"/>
      <c r="I27" s="111"/>
      <c r="J27" s="152">
        <v>163</v>
      </c>
      <c r="K27" s="152"/>
      <c r="L27" s="152"/>
      <c r="M27" s="152" t="s">
        <v>162</v>
      </c>
      <c r="N27" s="152"/>
      <c r="O27" s="152" t="s">
        <v>163</v>
      </c>
      <c r="P27" s="152"/>
      <c r="Q27" s="152" t="s">
        <v>184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43">
        <v>611</v>
      </c>
      <c r="AB27" s="143"/>
      <c r="AC27" s="143"/>
      <c r="AD27" s="153">
        <v>223</v>
      </c>
      <c r="AE27" s="153"/>
      <c r="AF27" s="153"/>
      <c r="AG27" s="153" t="s">
        <v>73</v>
      </c>
      <c r="AH27" s="153"/>
      <c r="AI27" s="153"/>
      <c r="AJ27" s="154">
        <f>'2.Пост-я и выплаты'!L37</f>
        <v>0</v>
      </c>
      <c r="AK27" s="154"/>
      <c r="AL27" s="154"/>
      <c r="AM27" s="154"/>
      <c r="AN27" s="154"/>
      <c r="AO27" s="154"/>
      <c r="AQ27" s="12"/>
    </row>
    <row r="28" spans="1:43" ht="23.25" hidden="1" customHeight="1" x14ac:dyDescent="0.25">
      <c r="A28" s="109" t="s">
        <v>135</v>
      </c>
      <c r="B28" s="110"/>
      <c r="C28" s="110"/>
      <c r="D28" s="110"/>
      <c r="E28" s="110"/>
      <c r="F28" s="110"/>
      <c r="G28" s="110"/>
      <c r="H28" s="110"/>
      <c r="I28" s="111"/>
      <c r="J28" s="152">
        <v>163</v>
      </c>
      <c r="K28" s="152"/>
      <c r="L28" s="152"/>
      <c r="M28" s="152" t="s">
        <v>162</v>
      </c>
      <c r="N28" s="152"/>
      <c r="O28" s="152" t="s">
        <v>163</v>
      </c>
      <c r="P28" s="152"/>
      <c r="Q28" s="152" t="s">
        <v>184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43">
        <v>611</v>
      </c>
      <c r="AB28" s="143"/>
      <c r="AC28" s="143"/>
      <c r="AD28" s="153">
        <v>223</v>
      </c>
      <c r="AE28" s="153"/>
      <c r="AF28" s="153"/>
      <c r="AG28" s="153" t="s">
        <v>136</v>
      </c>
      <c r="AH28" s="153"/>
      <c r="AI28" s="153"/>
      <c r="AJ28" s="154">
        <f>'2.Пост-я и выплаты'!L38</f>
        <v>0</v>
      </c>
      <c r="AK28" s="154"/>
      <c r="AL28" s="154"/>
      <c r="AM28" s="154"/>
      <c r="AN28" s="154"/>
      <c r="AO28" s="154"/>
    </row>
    <row r="29" spans="1:43" ht="23.25" hidden="1" customHeight="1" x14ac:dyDescent="0.25">
      <c r="A29" s="109" t="s">
        <v>142</v>
      </c>
      <c r="B29" s="110"/>
      <c r="C29" s="110"/>
      <c r="D29" s="110"/>
      <c r="E29" s="110"/>
      <c r="F29" s="110"/>
      <c r="G29" s="110"/>
      <c r="H29" s="110"/>
      <c r="I29" s="111"/>
      <c r="J29" s="152">
        <v>163</v>
      </c>
      <c r="K29" s="152"/>
      <c r="L29" s="152"/>
      <c r="M29" s="152" t="s">
        <v>162</v>
      </c>
      <c r="N29" s="152"/>
      <c r="O29" s="152" t="s">
        <v>163</v>
      </c>
      <c r="P29" s="152"/>
      <c r="Q29" s="152" t="s">
        <v>184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43">
        <v>611</v>
      </c>
      <c r="AB29" s="143"/>
      <c r="AC29" s="143"/>
      <c r="AD29" s="153">
        <v>223</v>
      </c>
      <c r="AE29" s="153"/>
      <c r="AF29" s="153"/>
      <c r="AG29" s="153" t="s">
        <v>141</v>
      </c>
      <c r="AH29" s="153"/>
      <c r="AI29" s="153"/>
      <c r="AJ29" s="154">
        <f>'2.Пост-я и выплаты'!L39</f>
        <v>0</v>
      </c>
      <c r="AK29" s="154"/>
      <c r="AL29" s="154"/>
      <c r="AM29" s="154"/>
      <c r="AN29" s="154"/>
      <c r="AO29" s="154"/>
    </row>
    <row r="30" spans="1:43" ht="28.5" customHeight="1" x14ac:dyDescent="0.25">
      <c r="A30" s="151" t="s">
        <v>77</v>
      </c>
      <c r="B30" s="151"/>
      <c r="C30" s="151"/>
      <c r="D30" s="151"/>
      <c r="E30" s="151"/>
      <c r="F30" s="151"/>
      <c r="G30" s="151"/>
      <c r="H30" s="151"/>
      <c r="I30" s="151"/>
      <c r="J30" s="152">
        <v>163</v>
      </c>
      <c r="K30" s="152"/>
      <c r="L30" s="152"/>
      <c r="M30" s="152" t="s">
        <v>162</v>
      </c>
      <c r="N30" s="152"/>
      <c r="O30" s="152" t="s">
        <v>163</v>
      </c>
      <c r="P30" s="152"/>
      <c r="Q30" s="152" t="s">
        <v>184</v>
      </c>
      <c r="R30" s="152"/>
      <c r="S30" s="152"/>
      <c r="T30" s="152"/>
      <c r="U30" s="152"/>
      <c r="V30" s="152"/>
      <c r="W30" s="152"/>
      <c r="X30" s="152"/>
      <c r="Y30" s="152"/>
      <c r="Z30" s="152"/>
      <c r="AA30" s="143">
        <v>611</v>
      </c>
      <c r="AB30" s="143"/>
      <c r="AC30" s="143"/>
      <c r="AD30" s="153">
        <v>224</v>
      </c>
      <c r="AE30" s="153"/>
      <c r="AF30" s="153"/>
      <c r="AG30" s="153" t="s">
        <v>144</v>
      </c>
      <c r="AH30" s="153"/>
      <c r="AI30" s="153"/>
      <c r="AJ30" s="154">
        <f>'2.Пост-я и выплаты'!E41</f>
        <v>233333.33</v>
      </c>
      <c r="AK30" s="154"/>
      <c r="AL30" s="154"/>
      <c r="AM30" s="154"/>
      <c r="AN30" s="154"/>
      <c r="AO30" s="154"/>
      <c r="AP30" s="12"/>
    </row>
    <row r="31" spans="1:43" ht="25.5" customHeight="1" x14ac:dyDescent="0.25">
      <c r="A31" s="151" t="s">
        <v>116</v>
      </c>
      <c r="B31" s="151"/>
      <c r="C31" s="151"/>
      <c r="D31" s="151"/>
      <c r="E31" s="151"/>
      <c r="F31" s="151"/>
      <c r="G31" s="151"/>
      <c r="H31" s="151"/>
      <c r="I31" s="151"/>
      <c r="J31" s="152">
        <v>163</v>
      </c>
      <c r="K31" s="152"/>
      <c r="L31" s="152"/>
      <c r="M31" s="152" t="s">
        <v>162</v>
      </c>
      <c r="N31" s="152"/>
      <c r="O31" s="152" t="s">
        <v>163</v>
      </c>
      <c r="P31" s="152"/>
      <c r="Q31" s="152" t="s">
        <v>184</v>
      </c>
      <c r="R31" s="152"/>
      <c r="S31" s="152"/>
      <c r="T31" s="152"/>
      <c r="U31" s="152"/>
      <c r="V31" s="152"/>
      <c r="W31" s="152"/>
      <c r="X31" s="152"/>
      <c r="Y31" s="152"/>
      <c r="Z31" s="152"/>
      <c r="AA31" s="143">
        <v>611</v>
      </c>
      <c r="AB31" s="143"/>
      <c r="AC31" s="143"/>
      <c r="AD31" s="153">
        <v>225</v>
      </c>
      <c r="AE31" s="153"/>
      <c r="AF31" s="153"/>
      <c r="AG31" s="153" t="s">
        <v>74</v>
      </c>
      <c r="AH31" s="153"/>
      <c r="AI31" s="153"/>
      <c r="AJ31" s="154">
        <f>'2.Пост-я и выплаты'!L46</f>
        <v>20475</v>
      </c>
      <c r="AK31" s="154"/>
      <c r="AL31" s="154"/>
      <c r="AM31" s="154"/>
      <c r="AN31" s="154"/>
      <c r="AO31" s="154"/>
      <c r="AP31" s="12"/>
    </row>
    <row r="32" spans="1:43" ht="52.5" hidden="1" customHeight="1" x14ac:dyDescent="0.25">
      <c r="A32" s="151" t="s">
        <v>131</v>
      </c>
      <c r="B32" s="151"/>
      <c r="C32" s="151"/>
      <c r="D32" s="151"/>
      <c r="E32" s="151"/>
      <c r="F32" s="151"/>
      <c r="G32" s="151"/>
      <c r="H32" s="151"/>
      <c r="I32" s="151"/>
      <c r="J32" s="152">
        <v>163</v>
      </c>
      <c r="K32" s="152"/>
      <c r="L32" s="152"/>
      <c r="M32" s="152" t="s">
        <v>162</v>
      </c>
      <c r="N32" s="152"/>
      <c r="O32" s="152" t="s">
        <v>163</v>
      </c>
      <c r="P32" s="152"/>
      <c r="Q32" s="152" t="s">
        <v>184</v>
      </c>
      <c r="R32" s="152"/>
      <c r="S32" s="152"/>
      <c r="T32" s="152"/>
      <c r="U32" s="152"/>
      <c r="V32" s="152"/>
      <c r="W32" s="152"/>
      <c r="X32" s="152"/>
      <c r="Y32" s="152"/>
      <c r="Z32" s="152"/>
      <c r="AA32" s="143">
        <v>611</v>
      </c>
      <c r="AB32" s="143"/>
      <c r="AC32" s="143"/>
      <c r="AD32" s="153">
        <v>225</v>
      </c>
      <c r="AE32" s="153"/>
      <c r="AF32" s="153"/>
      <c r="AG32" s="153" t="s">
        <v>130</v>
      </c>
      <c r="AH32" s="153"/>
      <c r="AI32" s="153"/>
      <c r="AJ32" s="154">
        <f>'2.Пост-я и выплаты'!L47</f>
        <v>0</v>
      </c>
      <c r="AK32" s="154"/>
      <c r="AL32" s="154"/>
      <c r="AM32" s="154"/>
      <c r="AN32" s="154"/>
      <c r="AO32" s="154"/>
    </row>
    <row r="33" spans="1:42" ht="33.75" hidden="1" customHeight="1" x14ac:dyDescent="0.25">
      <c r="A33" s="109" t="s">
        <v>140</v>
      </c>
      <c r="B33" s="110"/>
      <c r="C33" s="110"/>
      <c r="D33" s="110"/>
      <c r="E33" s="110"/>
      <c r="F33" s="110"/>
      <c r="G33" s="110"/>
      <c r="H33" s="110"/>
      <c r="I33" s="111"/>
      <c r="J33" s="152">
        <v>163</v>
      </c>
      <c r="K33" s="152"/>
      <c r="L33" s="152"/>
      <c r="M33" s="152" t="s">
        <v>162</v>
      </c>
      <c r="N33" s="152"/>
      <c r="O33" s="152" t="s">
        <v>163</v>
      </c>
      <c r="P33" s="152"/>
      <c r="Q33" s="152" t="s">
        <v>184</v>
      </c>
      <c r="R33" s="152"/>
      <c r="S33" s="152"/>
      <c r="T33" s="152"/>
      <c r="U33" s="152"/>
      <c r="V33" s="152"/>
      <c r="W33" s="152"/>
      <c r="X33" s="152"/>
      <c r="Y33" s="152"/>
      <c r="Z33" s="152"/>
      <c r="AA33" s="143">
        <v>611</v>
      </c>
      <c r="AB33" s="143"/>
      <c r="AC33" s="143"/>
      <c r="AD33" s="153">
        <v>225</v>
      </c>
      <c r="AE33" s="153"/>
      <c r="AF33" s="153"/>
      <c r="AG33" s="153" t="s">
        <v>139</v>
      </c>
      <c r="AH33" s="153"/>
      <c r="AI33" s="153"/>
      <c r="AJ33" s="154">
        <f>'2.Пост-я и выплаты'!L48</f>
        <v>0</v>
      </c>
      <c r="AK33" s="154"/>
      <c r="AL33" s="154"/>
      <c r="AM33" s="154"/>
      <c r="AN33" s="154"/>
      <c r="AO33" s="154"/>
      <c r="AP33" s="12"/>
    </row>
    <row r="34" spans="1:42" ht="26.25" hidden="1" customHeight="1" x14ac:dyDescent="0.25">
      <c r="A34" s="109" t="s">
        <v>172</v>
      </c>
      <c r="B34" s="110"/>
      <c r="C34" s="110"/>
      <c r="D34" s="110"/>
      <c r="E34" s="110"/>
      <c r="F34" s="110"/>
      <c r="G34" s="110"/>
      <c r="H34" s="110"/>
      <c r="I34" s="111"/>
      <c r="J34" s="152">
        <v>163</v>
      </c>
      <c r="K34" s="152"/>
      <c r="L34" s="152"/>
      <c r="M34" s="152" t="s">
        <v>162</v>
      </c>
      <c r="N34" s="152"/>
      <c r="O34" s="152" t="s">
        <v>163</v>
      </c>
      <c r="P34" s="152"/>
      <c r="Q34" s="152" t="s">
        <v>184</v>
      </c>
      <c r="R34" s="152"/>
      <c r="S34" s="152"/>
      <c r="T34" s="152"/>
      <c r="U34" s="152"/>
      <c r="V34" s="152"/>
      <c r="W34" s="152"/>
      <c r="X34" s="152"/>
      <c r="Y34" s="152"/>
      <c r="Z34" s="152"/>
      <c r="AA34" s="143">
        <v>611</v>
      </c>
      <c r="AB34" s="143"/>
      <c r="AC34" s="143"/>
      <c r="AD34" s="153">
        <v>226</v>
      </c>
      <c r="AE34" s="153"/>
      <c r="AF34" s="153"/>
      <c r="AG34" s="153" t="s">
        <v>170</v>
      </c>
      <c r="AH34" s="153"/>
      <c r="AI34" s="153"/>
      <c r="AJ34" s="154">
        <f>'2.Пост-я и выплаты'!L53</f>
        <v>0</v>
      </c>
      <c r="AK34" s="154"/>
      <c r="AL34" s="154"/>
      <c r="AM34" s="154"/>
      <c r="AN34" s="154"/>
      <c r="AO34" s="154"/>
    </row>
    <row r="35" spans="1:42" ht="30.75" customHeight="1" x14ac:dyDescent="0.25">
      <c r="A35" s="151" t="s">
        <v>75</v>
      </c>
      <c r="B35" s="151"/>
      <c r="C35" s="151"/>
      <c r="D35" s="151"/>
      <c r="E35" s="151"/>
      <c r="F35" s="151"/>
      <c r="G35" s="151"/>
      <c r="H35" s="151"/>
      <c r="I35" s="151"/>
      <c r="J35" s="152">
        <v>163</v>
      </c>
      <c r="K35" s="152"/>
      <c r="L35" s="152"/>
      <c r="M35" s="152" t="s">
        <v>162</v>
      </c>
      <c r="N35" s="152"/>
      <c r="O35" s="152" t="s">
        <v>163</v>
      </c>
      <c r="P35" s="152"/>
      <c r="Q35" s="152" t="s">
        <v>184</v>
      </c>
      <c r="R35" s="152"/>
      <c r="S35" s="152"/>
      <c r="T35" s="152"/>
      <c r="U35" s="152"/>
      <c r="V35" s="152"/>
      <c r="W35" s="152"/>
      <c r="X35" s="152"/>
      <c r="Y35" s="152"/>
      <c r="Z35" s="152"/>
      <c r="AA35" s="143">
        <v>611</v>
      </c>
      <c r="AB35" s="143"/>
      <c r="AC35" s="143"/>
      <c r="AD35" s="153">
        <v>226</v>
      </c>
      <c r="AE35" s="153"/>
      <c r="AF35" s="153"/>
      <c r="AG35" s="153" t="s">
        <v>76</v>
      </c>
      <c r="AH35" s="153"/>
      <c r="AI35" s="153"/>
      <c r="AJ35" s="154">
        <f>'2.Пост-я и выплаты'!L51</f>
        <v>155181.51999999999</v>
      </c>
      <c r="AK35" s="154"/>
      <c r="AL35" s="154"/>
      <c r="AM35" s="154"/>
      <c r="AN35" s="154"/>
      <c r="AO35" s="154"/>
    </row>
    <row r="36" spans="1:42" ht="39.75" hidden="1" customHeight="1" x14ac:dyDescent="0.25">
      <c r="A36" s="109" t="s">
        <v>140</v>
      </c>
      <c r="B36" s="110"/>
      <c r="C36" s="110"/>
      <c r="D36" s="110"/>
      <c r="E36" s="110"/>
      <c r="F36" s="110"/>
      <c r="G36" s="110"/>
      <c r="H36" s="110"/>
      <c r="I36" s="111"/>
      <c r="J36" s="152">
        <v>163</v>
      </c>
      <c r="K36" s="152"/>
      <c r="L36" s="152"/>
      <c r="M36" s="152" t="s">
        <v>162</v>
      </c>
      <c r="N36" s="152"/>
      <c r="O36" s="152" t="s">
        <v>163</v>
      </c>
      <c r="P36" s="152"/>
      <c r="Q36" s="152" t="s">
        <v>184</v>
      </c>
      <c r="R36" s="152"/>
      <c r="S36" s="152"/>
      <c r="T36" s="152"/>
      <c r="U36" s="152"/>
      <c r="V36" s="152"/>
      <c r="W36" s="152"/>
      <c r="X36" s="152"/>
      <c r="Y36" s="152"/>
      <c r="Z36" s="152"/>
      <c r="AA36" s="143">
        <v>611</v>
      </c>
      <c r="AB36" s="143"/>
      <c r="AC36" s="143"/>
      <c r="AD36" s="153">
        <v>226</v>
      </c>
      <c r="AE36" s="153"/>
      <c r="AF36" s="153"/>
      <c r="AG36" s="153" t="s">
        <v>138</v>
      </c>
      <c r="AH36" s="153"/>
      <c r="AI36" s="153"/>
      <c r="AJ36" s="154">
        <f>'2.Пост-я и выплаты'!L52</f>
        <v>0</v>
      </c>
      <c r="AK36" s="154"/>
      <c r="AL36" s="154"/>
      <c r="AM36" s="154"/>
      <c r="AN36" s="154"/>
      <c r="AO36" s="154"/>
    </row>
    <row r="37" spans="1:42" ht="45.75" hidden="1" customHeight="1" x14ac:dyDescent="0.25">
      <c r="A37" s="151" t="s">
        <v>121</v>
      </c>
      <c r="B37" s="151"/>
      <c r="C37" s="151"/>
      <c r="D37" s="151"/>
      <c r="E37" s="151"/>
      <c r="F37" s="151"/>
      <c r="G37" s="151"/>
      <c r="H37" s="151"/>
      <c r="I37" s="151"/>
      <c r="J37" s="152">
        <v>163</v>
      </c>
      <c r="K37" s="152"/>
      <c r="L37" s="152"/>
      <c r="M37" s="152" t="s">
        <v>162</v>
      </c>
      <c r="N37" s="152"/>
      <c r="O37" s="152" t="s">
        <v>163</v>
      </c>
      <c r="P37" s="152"/>
      <c r="Q37" s="152" t="s">
        <v>184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43">
        <v>611</v>
      </c>
      <c r="AB37" s="143"/>
      <c r="AC37" s="143"/>
      <c r="AD37" s="153">
        <v>266</v>
      </c>
      <c r="AE37" s="153"/>
      <c r="AF37" s="153"/>
      <c r="AG37" s="153" t="s">
        <v>122</v>
      </c>
      <c r="AH37" s="153"/>
      <c r="AI37" s="153"/>
      <c r="AJ37" s="154">
        <f>'2.Пост-я и выплаты'!E26</f>
        <v>0</v>
      </c>
      <c r="AK37" s="154"/>
      <c r="AL37" s="154"/>
      <c r="AM37" s="154"/>
      <c r="AN37" s="154"/>
      <c r="AO37" s="154"/>
    </row>
    <row r="38" spans="1:42" ht="21.75" hidden="1" customHeight="1" x14ac:dyDescent="0.25">
      <c r="A38" s="151" t="s">
        <v>146</v>
      </c>
      <c r="B38" s="151"/>
      <c r="C38" s="151"/>
      <c r="D38" s="151"/>
      <c r="E38" s="151"/>
      <c r="F38" s="151"/>
      <c r="G38" s="151"/>
      <c r="H38" s="151"/>
      <c r="I38" s="151"/>
      <c r="J38" s="152">
        <v>163</v>
      </c>
      <c r="K38" s="152"/>
      <c r="L38" s="152"/>
      <c r="M38" s="152" t="s">
        <v>162</v>
      </c>
      <c r="N38" s="152"/>
      <c r="O38" s="152" t="s">
        <v>163</v>
      </c>
      <c r="P38" s="152"/>
      <c r="Q38" s="152" t="s">
        <v>184</v>
      </c>
      <c r="R38" s="152"/>
      <c r="S38" s="152"/>
      <c r="T38" s="152"/>
      <c r="U38" s="152"/>
      <c r="V38" s="152"/>
      <c r="W38" s="152"/>
      <c r="X38" s="152"/>
      <c r="Y38" s="152"/>
      <c r="Z38" s="152"/>
      <c r="AA38" s="143">
        <v>611</v>
      </c>
      <c r="AB38" s="143"/>
      <c r="AC38" s="143"/>
      <c r="AD38" s="143">
        <v>291</v>
      </c>
      <c r="AE38" s="143"/>
      <c r="AF38" s="143"/>
      <c r="AG38" s="143" t="s">
        <v>145</v>
      </c>
      <c r="AH38" s="143"/>
      <c r="AI38" s="143"/>
      <c r="AJ38" s="154">
        <f>'2.Пост-я и выплаты'!L30</f>
        <v>0</v>
      </c>
      <c r="AK38" s="154"/>
      <c r="AL38" s="154"/>
      <c r="AM38" s="154"/>
      <c r="AN38" s="154"/>
      <c r="AO38" s="154"/>
    </row>
    <row r="39" spans="1:42" ht="21.75" customHeight="1" x14ac:dyDescent="0.25">
      <c r="A39" s="151" t="s">
        <v>148</v>
      </c>
      <c r="B39" s="151"/>
      <c r="C39" s="151"/>
      <c r="D39" s="151"/>
      <c r="E39" s="151"/>
      <c r="F39" s="151"/>
      <c r="G39" s="151"/>
      <c r="H39" s="151"/>
      <c r="I39" s="151"/>
      <c r="J39" s="152">
        <v>163</v>
      </c>
      <c r="K39" s="152"/>
      <c r="L39" s="152"/>
      <c r="M39" s="152" t="s">
        <v>162</v>
      </c>
      <c r="N39" s="152"/>
      <c r="O39" s="152" t="s">
        <v>163</v>
      </c>
      <c r="P39" s="152"/>
      <c r="Q39" s="152" t="s">
        <v>184</v>
      </c>
      <c r="R39" s="152"/>
      <c r="S39" s="152"/>
      <c r="T39" s="152"/>
      <c r="U39" s="152"/>
      <c r="V39" s="152"/>
      <c r="W39" s="152"/>
      <c r="X39" s="152"/>
      <c r="Y39" s="152"/>
      <c r="Z39" s="152"/>
      <c r="AA39" s="143">
        <v>611</v>
      </c>
      <c r="AB39" s="143"/>
      <c r="AC39" s="143"/>
      <c r="AD39" s="143">
        <v>291</v>
      </c>
      <c r="AE39" s="143"/>
      <c r="AF39" s="143"/>
      <c r="AG39" s="143" t="s">
        <v>147</v>
      </c>
      <c r="AH39" s="143"/>
      <c r="AI39" s="143"/>
      <c r="AJ39" s="154">
        <f>'2.Пост-я и выплаты'!L31</f>
        <v>9823.32</v>
      </c>
      <c r="AK39" s="154"/>
      <c r="AL39" s="154"/>
      <c r="AM39" s="154"/>
      <c r="AN39" s="154"/>
      <c r="AO39" s="154"/>
    </row>
    <row r="40" spans="1:42" ht="21.75" hidden="1" customHeight="1" x14ac:dyDescent="0.25">
      <c r="A40" s="151" t="s">
        <v>123</v>
      </c>
      <c r="B40" s="151"/>
      <c r="C40" s="151"/>
      <c r="D40" s="151"/>
      <c r="E40" s="151"/>
      <c r="F40" s="151"/>
      <c r="G40" s="151"/>
      <c r="H40" s="151"/>
      <c r="I40" s="151"/>
      <c r="J40" s="152">
        <v>163</v>
      </c>
      <c r="K40" s="152"/>
      <c r="L40" s="152"/>
      <c r="M40" s="152" t="s">
        <v>162</v>
      </c>
      <c r="N40" s="152"/>
      <c r="O40" s="152" t="s">
        <v>163</v>
      </c>
      <c r="P40" s="152"/>
      <c r="Q40" s="152" t="s">
        <v>184</v>
      </c>
      <c r="R40" s="152"/>
      <c r="S40" s="152"/>
      <c r="T40" s="152"/>
      <c r="U40" s="152"/>
      <c r="V40" s="152"/>
      <c r="W40" s="152"/>
      <c r="X40" s="152"/>
      <c r="Y40" s="152"/>
      <c r="Z40" s="152"/>
      <c r="AA40" s="143">
        <v>611</v>
      </c>
      <c r="AB40" s="143"/>
      <c r="AC40" s="143"/>
      <c r="AD40" s="143">
        <v>291</v>
      </c>
      <c r="AE40" s="143"/>
      <c r="AF40" s="143"/>
      <c r="AG40" s="143" t="s">
        <v>124</v>
      </c>
      <c r="AH40" s="143"/>
      <c r="AI40" s="143"/>
      <c r="AJ40" s="154">
        <f>'2.Пост-я и выплаты'!L32</f>
        <v>0</v>
      </c>
      <c r="AK40" s="154"/>
      <c r="AL40" s="154"/>
      <c r="AM40" s="154"/>
      <c r="AN40" s="154"/>
      <c r="AO40" s="154"/>
    </row>
    <row r="41" spans="1:42" ht="69" customHeight="1" x14ac:dyDescent="0.25">
      <c r="A41" s="151" t="s">
        <v>186</v>
      </c>
      <c r="B41" s="151"/>
      <c r="C41" s="151"/>
      <c r="D41" s="151"/>
      <c r="E41" s="151"/>
      <c r="F41" s="151"/>
      <c r="G41" s="151"/>
      <c r="H41" s="151"/>
      <c r="I41" s="151"/>
      <c r="J41" s="152">
        <v>163</v>
      </c>
      <c r="K41" s="152"/>
      <c r="L41" s="152"/>
      <c r="M41" s="152" t="s">
        <v>162</v>
      </c>
      <c r="N41" s="152"/>
      <c r="O41" s="152" t="s">
        <v>163</v>
      </c>
      <c r="P41" s="152"/>
      <c r="Q41" s="152" t="s">
        <v>184</v>
      </c>
      <c r="R41" s="152"/>
      <c r="S41" s="152"/>
      <c r="T41" s="152"/>
      <c r="U41" s="152"/>
      <c r="V41" s="152"/>
      <c r="W41" s="152"/>
      <c r="X41" s="152"/>
      <c r="Y41" s="152"/>
      <c r="Z41" s="152"/>
      <c r="AA41" s="143">
        <v>611</v>
      </c>
      <c r="AB41" s="143"/>
      <c r="AC41" s="143"/>
      <c r="AD41" s="143">
        <v>292</v>
      </c>
      <c r="AE41" s="143"/>
      <c r="AF41" s="143"/>
      <c r="AG41" s="143" t="s">
        <v>187</v>
      </c>
      <c r="AH41" s="143"/>
      <c r="AI41" s="143"/>
      <c r="AJ41" s="154">
        <f>'2.Пост-я и выплаты'!L33</f>
        <v>3</v>
      </c>
      <c r="AK41" s="154"/>
      <c r="AL41" s="154"/>
      <c r="AM41" s="154"/>
      <c r="AN41" s="154"/>
      <c r="AO41" s="154"/>
    </row>
    <row r="42" spans="1:42" ht="25.5" hidden="1" customHeight="1" x14ac:dyDescent="0.25">
      <c r="A42" s="151" t="s">
        <v>244</v>
      </c>
      <c r="B42" s="151"/>
      <c r="C42" s="151"/>
      <c r="D42" s="151"/>
      <c r="E42" s="151"/>
      <c r="F42" s="151"/>
      <c r="G42" s="151"/>
      <c r="H42" s="151"/>
      <c r="I42" s="151"/>
      <c r="J42" s="152">
        <v>163</v>
      </c>
      <c r="K42" s="152"/>
      <c r="L42" s="152"/>
      <c r="M42" s="152" t="s">
        <v>162</v>
      </c>
      <c r="N42" s="152"/>
      <c r="O42" s="152" t="s">
        <v>163</v>
      </c>
      <c r="P42" s="152"/>
      <c r="Q42" s="152" t="s">
        <v>184</v>
      </c>
      <c r="R42" s="152"/>
      <c r="S42" s="152"/>
      <c r="T42" s="152"/>
      <c r="U42" s="152"/>
      <c r="V42" s="152"/>
      <c r="W42" s="152"/>
      <c r="X42" s="152"/>
      <c r="Y42" s="152"/>
      <c r="Z42" s="152"/>
      <c r="AA42" s="143">
        <v>611</v>
      </c>
      <c r="AB42" s="143"/>
      <c r="AC42" s="143"/>
      <c r="AD42" s="143">
        <v>295</v>
      </c>
      <c r="AE42" s="143"/>
      <c r="AF42" s="143"/>
      <c r="AG42" s="143" t="s">
        <v>243</v>
      </c>
      <c r="AH42" s="143"/>
      <c r="AI42" s="143"/>
      <c r="AJ42" s="154">
        <f>'2.Пост-я и выплаты'!L27</f>
        <v>0</v>
      </c>
      <c r="AK42" s="154"/>
      <c r="AL42" s="154"/>
      <c r="AM42" s="154"/>
      <c r="AN42" s="154"/>
      <c r="AO42" s="154"/>
    </row>
    <row r="43" spans="1:42" ht="30" hidden="1" customHeight="1" x14ac:dyDescent="0.25">
      <c r="A43" s="151" t="s">
        <v>120</v>
      </c>
      <c r="B43" s="151"/>
      <c r="C43" s="151"/>
      <c r="D43" s="151"/>
      <c r="E43" s="151"/>
      <c r="F43" s="151"/>
      <c r="G43" s="151"/>
      <c r="H43" s="151"/>
      <c r="I43" s="151"/>
      <c r="J43" s="152">
        <v>163</v>
      </c>
      <c r="K43" s="152"/>
      <c r="L43" s="152"/>
      <c r="M43" s="152" t="s">
        <v>162</v>
      </c>
      <c r="N43" s="152"/>
      <c r="O43" s="152" t="s">
        <v>163</v>
      </c>
      <c r="P43" s="152"/>
      <c r="Q43" s="152" t="s">
        <v>184</v>
      </c>
      <c r="R43" s="152"/>
      <c r="S43" s="152"/>
      <c r="T43" s="152"/>
      <c r="U43" s="152"/>
      <c r="V43" s="152"/>
      <c r="W43" s="152"/>
      <c r="X43" s="152"/>
      <c r="Y43" s="152"/>
      <c r="Z43" s="152"/>
      <c r="AA43" s="143">
        <v>611</v>
      </c>
      <c r="AB43" s="143"/>
      <c r="AC43" s="143"/>
      <c r="AD43" s="143">
        <v>296</v>
      </c>
      <c r="AE43" s="143"/>
      <c r="AF43" s="143"/>
      <c r="AG43" s="143" t="s">
        <v>189</v>
      </c>
      <c r="AH43" s="143"/>
      <c r="AI43" s="143"/>
      <c r="AJ43" s="154">
        <f>'2.Пост-я и выплаты'!E52</f>
        <v>0</v>
      </c>
      <c r="AK43" s="154"/>
      <c r="AL43" s="154"/>
      <c r="AM43" s="154"/>
      <c r="AN43" s="154"/>
      <c r="AO43" s="154"/>
    </row>
    <row r="44" spans="1:42" ht="43.5" hidden="1" customHeight="1" x14ac:dyDescent="0.25">
      <c r="A44" s="151" t="s">
        <v>103</v>
      </c>
      <c r="B44" s="151"/>
      <c r="C44" s="151"/>
      <c r="D44" s="151"/>
      <c r="E44" s="151"/>
      <c r="F44" s="151"/>
      <c r="G44" s="151"/>
      <c r="H44" s="151"/>
      <c r="I44" s="151"/>
      <c r="J44" s="152">
        <v>163</v>
      </c>
      <c r="K44" s="152"/>
      <c r="L44" s="152"/>
      <c r="M44" s="152" t="s">
        <v>162</v>
      </c>
      <c r="N44" s="152"/>
      <c r="O44" s="152" t="s">
        <v>163</v>
      </c>
      <c r="P44" s="152"/>
      <c r="Q44" s="152" t="s">
        <v>184</v>
      </c>
      <c r="R44" s="152"/>
      <c r="S44" s="152"/>
      <c r="T44" s="152"/>
      <c r="U44" s="152"/>
      <c r="V44" s="152"/>
      <c r="W44" s="152"/>
      <c r="X44" s="152"/>
      <c r="Y44" s="152"/>
      <c r="Z44" s="152"/>
      <c r="AA44" s="143">
        <v>611</v>
      </c>
      <c r="AB44" s="143"/>
      <c r="AC44" s="143"/>
      <c r="AD44" s="143">
        <v>320</v>
      </c>
      <c r="AE44" s="143"/>
      <c r="AF44" s="143"/>
      <c r="AG44" s="143" t="s">
        <v>188</v>
      </c>
      <c r="AH44" s="143"/>
      <c r="AI44" s="143"/>
      <c r="AJ44" s="154">
        <f>'2.Пост-я и выплаты'!L63</f>
        <v>0</v>
      </c>
      <c r="AK44" s="154"/>
      <c r="AL44" s="154"/>
      <c r="AM44" s="154"/>
      <c r="AN44" s="154"/>
      <c r="AO44" s="154"/>
    </row>
    <row r="45" spans="1:42" ht="43.5" hidden="1" customHeight="1" x14ac:dyDescent="0.25">
      <c r="A45" s="151" t="s">
        <v>169</v>
      </c>
      <c r="B45" s="151"/>
      <c r="C45" s="151"/>
      <c r="D45" s="151"/>
      <c r="E45" s="151"/>
      <c r="F45" s="151"/>
      <c r="G45" s="151"/>
      <c r="H45" s="151"/>
      <c r="I45" s="151"/>
      <c r="J45" s="152">
        <v>163</v>
      </c>
      <c r="K45" s="152"/>
      <c r="L45" s="152"/>
      <c r="M45" s="152" t="s">
        <v>162</v>
      </c>
      <c r="N45" s="152"/>
      <c r="O45" s="152" t="s">
        <v>163</v>
      </c>
      <c r="P45" s="152"/>
      <c r="Q45" s="152" t="s">
        <v>184</v>
      </c>
      <c r="R45" s="152"/>
      <c r="S45" s="152"/>
      <c r="T45" s="152"/>
      <c r="U45" s="152"/>
      <c r="V45" s="152"/>
      <c r="W45" s="152"/>
      <c r="X45" s="152"/>
      <c r="Y45" s="152"/>
      <c r="Z45" s="152"/>
      <c r="AA45" s="143">
        <v>611</v>
      </c>
      <c r="AB45" s="143"/>
      <c r="AC45" s="143"/>
      <c r="AD45" s="143">
        <v>341</v>
      </c>
      <c r="AE45" s="143"/>
      <c r="AF45" s="143"/>
      <c r="AG45" s="143" t="s">
        <v>168</v>
      </c>
      <c r="AH45" s="143"/>
      <c r="AI45" s="143"/>
      <c r="AJ45" s="154">
        <f>'2.Пост-я и выплаты'!L64</f>
        <v>0</v>
      </c>
      <c r="AK45" s="154"/>
      <c r="AL45" s="154"/>
      <c r="AM45" s="154"/>
      <c r="AN45" s="154"/>
      <c r="AO45" s="154"/>
    </row>
    <row r="46" spans="1:42" ht="35.25" customHeight="1" x14ac:dyDescent="0.25">
      <c r="A46" s="151" t="s">
        <v>150</v>
      </c>
      <c r="B46" s="151"/>
      <c r="C46" s="151"/>
      <c r="D46" s="151"/>
      <c r="E46" s="151"/>
      <c r="F46" s="151"/>
      <c r="G46" s="151"/>
      <c r="H46" s="151"/>
      <c r="I46" s="151"/>
      <c r="J46" s="152">
        <v>163</v>
      </c>
      <c r="K46" s="152"/>
      <c r="L46" s="152"/>
      <c r="M46" s="152" t="s">
        <v>162</v>
      </c>
      <c r="N46" s="152"/>
      <c r="O46" s="152" t="s">
        <v>163</v>
      </c>
      <c r="P46" s="152"/>
      <c r="Q46" s="152" t="s">
        <v>184</v>
      </c>
      <c r="R46" s="152"/>
      <c r="S46" s="152"/>
      <c r="T46" s="152"/>
      <c r="U46" s="152"/>
      <c r="V46" s="152"/>
      <c r="W46" s="152"/>
      <c r="X46" s="152"/>
      <c r="Y46" s="152"/>
      <c r="Z46" s="152"/>
      <c r="AA46" s="143">
        <v>611</v>
      </c>
      <c r="AB46" s="143"/>
      <c r="AC46" s="143"/>
      <c r="AD46" s="143">
        <v>343</v>
      </c>
      <c r="AE46" s="143"/>
      <c r="AF46" s="143"/>
      <c r="AG46" s="143" t="s">
        <v>149</v>
      </c>
      <c r="AH46" s="143"/>
      <c r="AI46" s="143"/>
      <c r="AJ46" s="154">
        <f>'2.Пост-я и выплаты'!L65</f>
        <v>63000</v>
      </c>
      <c r="AK46" s="154"/>
      <c r="AL46" s="154"/>
      <c r="AM46" s="154"/>
      <c r="AN46" s="154"/>
      <c r="AO46" s="154"/>
    </row>
    <row r="47" spans="1:42" ht="33" hidden="1" customHeight="1" x14ac:dyDescent="0.25">
      <c r="A47" s="151" t="s">
        <v>195</v>
      </c>
      <c r="B47" s="151"/>
      <c r="C47" s="151"/>
      <c r="D47" s="151"/>
      <c r="E47" s="151"/>
      <c r="F47" s="151"/>
      <c r="G47" s="151"/>
      <c r="H47" s="151"/>
      <c r="I47" s="151"/>
      <c r="J47" s="152">
        <v>163</v>
      </c>
      <c r="K47" s="152"/>
      <c r="L47" s="152"/>
      <c r="M47" s="152" t="s">
        <v>162</v>
      </c>
      <c r="N47" s="152"/>
      <c r="O47" s="152" t="s">
        <v>163</v>
      </c>
      <c r="P47" s="152"/>
      <c r="Q47" s="152" t="s">
        <v>184</v>
      </c>
      <c r="R47" s="152"/>
      <c r="S47" s="152"/>
      <c r="T47" s="152"/>
      <c r="U47" s="152"/>
      <c r="V47" s="152"/>
      <c r="W47" s="152"/>
      <c r="X47" s="152"/>
      <c r="Y47" s="152"/>
      <c r="Z47" s="152"/>
      <c r="AA47" s="143">
        <v>611</v>
      </c>
      <c r="AB47" s="143"/>
      <c r="AC47" s="143"/>
      <c r="AD47" s="143">
        <v>344</v>
      </c>
      <c r="AE47" s="143"/>
      <c r="AF47" s="143"/>
      <c r="AG47" s="143" t="s">
        <v>194</v>
      </c>
      <c r="AH47" s="143"/>
      <c r="AI47" s="143"/>
      <c r="AJ47" s="154">
        <f>'2.Пост-я и выплаты'!L66</f>
        <v>0</v>
      </c>
      <c r="AK47" s="154"/>
      <c r="AL47" s="154"/>
      <c r="AM47" s="154"/>
      <c r="AN47" s="154"/>
      <c r="AO47" s="154"/>
    </row>
    <row r="48" spans="1:42" ht="33" hidden="1" customHeight="1" x14ac:dyDescent="0.25">
      <c r="A48" s="151" t="s">
        <v>193</v>
      </c>
      <c r="B48" s="151"/>
      <c r="C48" s="151"/>
      <c r="D48" s="151"/>
      <c r="E48" s="151"/>
      <c r="F48" s="151"/>
      <c r="G48" s="151"/>
      <c r="H48" s="151"/>
      <c r="I48" s="151"/>
      <c r="J48" s="152">
        <v>163</v>
      </c>
      <c r="K48" s="152"/>
      <c r="L48" s="152"/>
      <c r="M48" s="152" t="s">
        <v>162</v>
      </c>
      <c r="N48" s="152"/>
      <c r="O48" s="152" t="s">
        <v>163</v>
      </c>
      <c r="P48" s="152"/>
      <c r="Q48" s="152" t="s">
        <v>184</v>
      </c>
      <c r="R48" s="152"/>
      <c r="S48" s="152"/>
      <c r="T48" s="152"/>
      <c r="U48" s="152"/>
      <c r="V48" s="152"/>
      <c r="W48" s="152"/>
      <c r="X48" s="152"/>
      <c r="Y48" s="152"/>
      <c r="Z48" s="152"/>
      <c r="AA48" s="143">
        <v>611</v>
      </c>
      <c r="AB48" s="143"/>
      <c r="AC48" s="143"/>
      <c r="AD48" s="143">
        <v>345</v>
      </c>
      <c r="AE48" s="143"/>
      <c r="AF48" s="143"/>
      <c r="AG48" s="143" t="s">
        <v>192</v>
      </c>
      <c r="AH48" s="143"/>
      <c r="AI48" s="143"/>
      <c r="AJ48" s="154">
        <f>'2.Пост-я и выплаты'!L67</f>
        <v>0</v>
      </c>
      <c r="AK48" s="154"/>
      <c r="AL48" s="154"/>
      <c r="AM48" s="154"/>
      <c r="AN48" s="154"/>
      <c r="AO48" s="154"/>
    </row>
    <row r="49" spans="1:43" ht="35.25" hidden="1" customHeight="1" x14ac:dyDescent="0.25">
      <c r="A49" s="151" t="s">
        <v>125</v>
      </c>
      <c r="B49" s="151"/>
      <c r="C49" s="151"/>
      <c r="D49" s="151"/>
      <c r="E49" s="151"/>
      <c r="F49" s="151"/>
      <c r="G49" s="151"/>
      <c r="H49" s="151"/>
      <c r="I49" s="151"/>
      <c r="J49" s="152">
        <v>163</v>
      </c>
      <c r="K49" s="152"/>
      <c r="L49" s="152"/>
      <c r="M49" s="152" t="s">
        <v>162</v>
      </c>
      <c r="N49" s="152"/>
      <c r="O49" s="152" t="s">
        <v>163</v>
      </c>
      <c r="P49" s="152"/>
      <c r="Q49" s="152" t="s">
        <v>184</v>
      </c>
      <c r="R49" s="152"/>
      <c r="S49" s="152"/>
      <c r="T49" s="152"/>
      <c r="U49" s="152"/>
      <c r="V49" s="152"/>
      <c r="W49" s="152"/>
      <c r="X49" s="152"/>
      <c r="Y49" s="152"/>
      <c r="Z49" s="152"/>
      <c r="AA49" s="143">
        <v>611</v>
      </c>
      <c r="AB49" s="143"/>
      <c r="AC49" s="143"/>
      <c r="AD49" s="143">
        <v>346</v>
      </c>
      <c r="AE49" s="143"/>
      <c r="AF49" s="143"/>
      <c r="AG49" s="143" t="s">
        <v>126</v>
      </c>
      <c r="AH49" s="143"/>
      <c r="AI49" s="143"/>
      <c r="AJ49" s="154">
        <f>'2.Пост-я и выплаты'!L68</f>
        <v>0</v>
      </c>
      <c r="AK49" s="154"/>
      <c r="AL49" s="154"/>
      <c r="AM49" s="154"/>
      <c r="AN49" s="154"/>
      <c r="AO49" s="154"/>
    </row>
    <row r="50" spans="1:43" ht="47.25" hidden="1" customHeight="1" x14ac:dyDescent="0.25">
      <c r="A50" s="151" t="s">
        <v>191</v>
      </c>
      <c r="B50" s="151"/>
      <c r="C50" s="151"/>
      <c r="D50" s="151"/>
      <c r="E50" s="151"/>
      <c r="F50" s="151"/>
      <c r="G50" s="151"/>
      <c r="H50" s="151"/>
      <c r="I50" s="151"/>
      <c r="J50" s="152">
        <v>163</v>
      </c>
      <c r="K50" s="152"/>
      <c r="L50" s="152"/>
      <c r="M50" s="152" t="s">
        <v>162</v>
      </c>
      <c r="N50" s="152"/>
      <c r="O50" s="152" t="s">
        <v>163</v>
      </c>
      <c r="P50" s="152"/>
      <c r="Q50" s="152" t="s">
        <v>184</v>
      </c>
      <c r="R50" s="152"/>
      <c r="S50" s="152"/>
      <c r="T50" s="152"/>
      <c r="U50" s="152"/>
      <c r="V50" s="152"/>
      <c r="W50" s="152"/>
      <c r="X50" s="152"/>
      <c r="Y50" s="152"/>
      <c r="Z50" s="152"/>
      <c r="AA50" s="143">
        <v>611</v>
      </c>
      <c r="AB50" s="143"/>
      <c r="AC50" s="143"/>
      <c r="AD50" s="143">
        <v>349</v>
      </c>
      <c r="AE50" s="143"/>
      <c r="AF50" s="143"/>
      <c r="AG50" s="143" t="s">
        <v>190</v>
      </c>
      <c r="AH50" s="143"/>
      <c r="AI50" s="143"/>
      <c r="AJ50" s="154">
        <f>'2.Пост-я и выплаты'!L69</f>
        <v>0</v>
      </c>
      <c r="AK50" s="154"/>
      <c r="AL50" s="154"/>
      <c r="AM50" s="154"/>
      <c r="AN50" s="154"/>
      <c r="AO50" s="154"/>
    </row>
    <row r="51" spans="1:43" ht="32.25" hidden="1" customHeight="1" x14ac:dyDescent="0.25">
      <c r="A51" s="151" t="s">
        <v>81</v>
      </c>
      <c r="B51" s="151"/>
      <c r="C51" s="151"/>
      <c r="D51" s="151"/>
      <c r="E51" s="151"/>
      <c r="F51" s="151"/>
      <c r="G51" s="151"/>
      <c r="H51" s="151"/>
      <c r="I51" s="151"/>
      <c r="J51" s="152">
        <v>163</v>
      </c>
      <c r="K51" s="152"/>
      <c r="L51" s="152"/>
      <c r="M51" s="152" t="s">
        <v>162</v>
      </c>
      <c r="N51" s="152"/>
      <c r="O51" s="152" t="s">
        <v>163</v>
      </c>
      <c r="P51" s="152"/>
      <c r="Q51" s="152" t="s">
        <v>184</v>
      </c>
      <c r="R51" s="152"/>
      <c r="S51" s="152"/>
      <c r="T51" s="152"/>
      <c r="U51" s="152"/>
      <c r="V51" s="152"/>
      <c r="W51" s="152"/>
      <c r="X51" s="152"/>
      <c r="Y51" s="152"/>
      <c r="Z51" s="152"/>
      <c r="AA51" s="143">
        <v>611</v>
      </c>
      <c r="AB51" s="143"/>
      <c r="AC51" s="143"/>
      <c r="AD51" s="143">
        <v>310</v>
      </c>
      <c r="AE51" s="143"/>
      <c r="AF51" s="143"/>
      <c r="AG51" s="143" t="s">
        <v>151</v>
      </c>
      <c r="AH51" s="143"/>
      <c r="AI51" s="143"/>
      <c r="AJ51" s="154">
        <f>'2.Пост-я и выплаты'!E62</f>
        <v>0</v>
      </c>
      <c r="AK51" s="154"/>
      <c r="AL51" s="154"/>
      <c r="AM51" s="154"/>
      <c r="AN51" s="154"/>
      <c r="AO51" s="154"/>
    </row>
    <row r="52" spans="1:43" ht="32.25" hidden="1" customHeight="1" x14ac:dyDescent="0.25">
      <c r="A52" s="151" t="s">
        <v>81</v>
      </c>
      <c r="B52" s="151"/>
      <c r="C52" s="151"/>
      <c r="D52" s="151"/>
      <c r="E52" s="151"/>
      <c r="F52" s="151"/>
      <c r="G52" s="151"/>
      <c r="H52" s="151"/>
      <c r="I52" s="151"/>
      <c r="J52" s="152">
        <v>163</v>
      </c>
      <c r="K52" s="152"/>
      <c r="L52" s="152"/>
      <c r="M52" s="152" t="s">
        <v>162</v>
      </c>
      <c r="N52" s="152"/>
      <c r="O52" s="152" t="s">
        <v>163</v>
      </c>
      <c r="P52" s="152"/>
      <c r="Q52" s="152" t="s">
        <v>184</v>
      </c>
      <c r="R52" s="152"/>
      <c r="S52" s="152"/>
      <c r="T52" s="152"/>
      <c r="U52" s="152"/>
      <c r="V52" s="152"/>
      <c r="W52" s="152"/>
      <c r="X52" s="152"/>
      <c r="Y52" s="152"/>
      <c r="Z52" s="152"/>
      <c r="AA52" s="143">
        <v>612</v>
      </c>
      <c r="AB52" s="143"/>
      <c r="AC52" s="143"/>
      <c r="AD52" s="143">
        <v>310</v>
      </c>
      <c r="AE52" s="143"/>
      <c r="AF52" s="143"/>
      <c r="AG52" s="143" t="s">
        <v>151</v>
      </c>
      <c r="AH52" s="143"/>
      <c r="AI52" s="143"/>
      <c r="AJ52" s="154">
        <v>0</v>
      </c>
      <c r="AK52" s="154"/>
      <c r="AL52" s="154"/>
      <c r="AM52" s="154"/>
      <c r="AN52" s="154"/>
      <c r="AO52" s="154"/>
    </row>
    <row r="53" spans="1:43" ht="35.25" hidden="1" customHeight="1" x14ac:dyDescent="0.25">
      <c r="A53" s="109" t="s">
        <v>133</v>
      </c>
      <c r="B53" s="110"/>
      <c r="C53" s="110"/>
      <c r="D53" s="110"/>
      <c r="E53" s="110"/>
      <c r="F53" s="110"/>
      <c r="G53" s="110"/>
      <c r="H53" s="110"/>
      <c r="I53" s="111"/>
      <c r="J53" s="152">
        <v>163</v>
      </c>
      <c r="K53" s="152"/>
      <c r="L53" s="152"/>
      <c r="M53" s="152" t="s">
        <v>162</v>
      </c>
      <c r="N53" s="152"/>
      <c r="O53" s="152" t="s">
        <v>163</v>
      </c>
      <c r="P53" s="152"/>
      <c r="Q53" s="152" t="s">
        <v>185</v>
      </c>
      <c r="R53" s="152"/>
      <c r="S53" s="152"/>
      <c r="T53" s="152"/>
      <c r="U53" s="152"/>
      <c r="V53" s="152"/>
      <c r="W53" s="152"/>
      <c r="X53" s="152"/>
      <c r="Y53" s="152"/>
      <c r="Z53" s="152"/>
      <c r="AA53" s="143">
        <v>611</v>
      </c>
      <c r="AB53" s="143"/>
      <c r="AC53" s="143"/>
      <c r="AD53" s="143">
        <v>291</v>
      </c>
      <c r="AE53" s="143"/>
      <c r="AF53" s="143"/>
      <c r="AG53" s="143" t="s">
        <v>134</v>
      </c>
      <c r="AH53" s="143"/>
      <c r="AI53" s="143"/>
      <c r="AJ53" s="154">
        <f>'2.Пост-я и выплаты'!L29</f>
        <v>0</v>
      </c>
      <c r="AK53" s="154"/>
      <c r="AL53" s="154"/>
      <c r="AM53" s="154"/>
      <c r="AN53" s="154"/>
      <c r="AO53" s="154"/>
    </row>
    <row r="54" spans="1:43" ht="67.5" hidden="1" customHeight="1" x14ac:dyDescent="0.25">
      <c r="A54" s="151" t="s">
        <v>186</v>
      </c>
      <c r="B54" s="151"/>
      <c r="C54" s="151"/>
      <c r="D54" s="151"/>
      <c r="E54" s="151"/>
      <c r="F54" s="151"/>
      <c r="G54" s="151"/>
      <c r="H54" s="151"/>
      <c r="I54" s="151"/>
      <c r="J54" s="152">
        <v>163</v>
      </c>
      <c r="K54" s="152"/>
      <c r="L54" s="152"/>
      <c r="M54" s="152" t="s">
        <v>162</v>
      </c>
      <c r="N54" s="152"/>
      <c r="O54" s="152" t="s">
        <v>163</v>
      </c>
      <c r="P54" s="152"/>
      <c r="Q54" s="152" t="s">
        <v>185</v>
      </c>
      <c r="R54" s="152"/>
      <c r="S54" s="152"/>
      <c r="T54" s="152"/>
      <c r="U54" s="152"/>
      <c r="V54" s="152"/>
      <c r="W54" s="152"/>
      <c r="X54" s="152"/>
      <c r="Y54" s="152"/>
      <c r="Z54" s="152"/>
      <c r="AA54" s="143">
        <v>611</v>
      </c>
      <c r="AB54" s="143"/>
      <c r="AC54" s="143"/>
      <c r="AD54" s="143">
        <v>292</v>
      </c>
      <c r="AE54" s="143"/>
      <c r="AF54" s="143"/>
      <c r="AG54" s="143" t="s">
        <v>187</v>
      </c>
      <c r="AH54" s="143"/>
      <c r="AI54" s="143"/>
      <c r="AJ54" s="154">
        <f>'2.Пост-я и выплаты'!L28</f>
        <v>0</v>
      </c>
      <c r="AK54" s="154"/>
      <c r="AL54" s="154"/>
      <c r="AM54" s="154"/>
      <c r="AN54" s="154"/>
      <c r="AO54" s="154"/>
    </row>
    <row r="55" spans="1:43" ht="21.75" hidden="1" customHeight="1" x14ac:dyDescent="0.25">
      <c r="A55" s="151" t="s">
        <v>64</v>
      </c>
      <c r="B55" s="151"/>
      <c r="C55" s="151"/>
      <c r="D55" s="151"/>
      <c r="E55" s="151"/>
      <c r="F55" s="151"/>
      <c r="G55" s="151"/>
      <c r="H55" s="151"/>
      <c r="I55" s="151"/>
      <c r="J55" s="152">
        <v>163</v>
      </c>
      <c r="K55" s="152"/>
      <c r="L55" s="152"/>
      <c r="M55" s="152" t="s">
        <v>162</v>
      </c>
      <c r="N55" s="152"/>
      <c r="O55" s="152" t="s">
        <v>163</v>
      </c>
      <c r="P55" s="152"/>
      <c r="Q55" s="152" t="s">
        <v>175</v>
      </c>
      <c r="R55" s="152"/>
      <c r="S55" s="152"/>
      <c r="T55" s="152"/>
      <c r="U55" s="152"/>
      <c r="V55" s="152"/>
      <c r="W55" s="152"/>
      <c r="X55" s="152"/>
      <c r="Y55" s="152"/>
      <c r="Z55" s="152"/>
      <c r="AA55" s="143">
        <v>623</v>
      </c>
      <c r="AB55" s="143"/>
      <c r="AC55" s="143"/>
      <c r="AD55" s="143">
        <v>211</v>
      </c>
      <c r="AE55" s="143"/>
      <c r="AF55" s="143"/>
      <c r="AG55" s="143" t="s">
        <v>65</v>
      </c>
      <c r="AH55" s="143"/>
      <c r="AI55" s="143"/>
      <c r="AJ55" s="154">
        <f>'2.Пост-я и выплаты'!M21</f>
        <v>0</v>
      </c>
      <c r="AK55" s="154"/>
      <c r="AL55" s="154"/>
      <c r="AM55" s="154"/>
      <c r="AN55" s="154"/>
      <c r="AO55" s="154"/>
    </row>
    <row r="56" spans="1:43" ht="21.75" hidden="1" customHeight="1" x14ac:dyDescent="0.25">
      <c r="A56" s="151" t="s">
        <v>67</v>
      </c>
      <c r="B56" s="151"/>
      <c r="C56" s="151"/>
      <c r="D56" s="151"/>
      <c r="E56" s="151"/>
      <c r="F56" s="151"/>
      <c r="G56" s="151"/>
      <c r="H56" s="151"/>
      <c r="I56" s="151"/>
      <c r="J56" s="152">
        <v>163</v>
      </c>
      <c r="K56" s="152"/>
      <c r="L56" s="152"/>
      <c r="M56" s="152" t="s">
        <v>162</v>
      </c>
      <c r="N56" s="152"/>
      <c r="O56" s="152" t="s">
        <v>163</v>
      </c>
      <c r="P56" s="152"/>
      <c r="Q56" s="152" t="s">
        <v>175</v>
      </c>
      <c r="R56" s="152"/>
      <c r="S56" s="152"/>
      <c r="T56" s="152"/>
      <c r="U56" s="152"/>
      <c r="V56" s="152"/>
      <c r="W56" s="152"/>
      <c r="X56" s="152"/>
      <c r="Y56" s="152"/>
      <c r="Z56" s="152"/>
      <c r="AA56" s="143">
        <v>623</v>
      </c>
      <c r="AB56" s="143"/>
      <c r="AC56" s="143"/>
      <c r="AD56" s="143">
        <v>213</v>
      </c>
      <c r="AE56" s="143"/>
      <c r="AF56" s="143"/>
      <c r="AG56" s="143" t="s">
        <v>68</v>
      </c>
      <c r="AH56" s="143"/>
      <c r="AI56" s="143"/>
      <c r="AJ56" s="154">
        <f>'2.Пост-я и выплаты'!M22</f>
        <v>0</v>
      </c>
      <c r="AK56" s="154"/>
      <c r="AL56" s="154"/>
      <c r="AM56" s="154"/>
      <c r="AN56" s="154"/>
      <c r="AO56" s="154"/>
    </row>
    <row r="57" spans="1:43" x14ac:dyDescent="0.25">
      <c r="A57" s="143" t="s">
        <v>78</v>
      </c>
      <c r="B57" s="143"/>
      <c r="C57" s="143"/>
      <c r="D57" s="143"/>
      <c r="E57" s="143"/>
      <c r="F57" s="143"/>
      <c r="G57" s="143"/>
      <c r="H57" s="143"/>
      <c r="I57" s="143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66">
        <f>SUM(AJ18:AJ56)</f>
        <v>23144336.75</v>
      </c>
      <c r="AK57" s="167"/>
      <c r="AL57" s="167"/>
      <c r="AM57" s="167"/>
      <c r="AN57" s="167"/>
      <c r="AO57" s="168"/>
      <c r="AP57" s="12">
        <v>23144336.75</v>
      </c>
    </row>
    <row r="58" spans="1:43" ht="12" customHeight="1" x14ac:dyDescent="0.25">
      <c r="AP58" s="12">
        <f>AP57-AJ57</f>
        <v>0</v>
      </c>
      <c r="AQ58" s="12"/>
    </row>
    <row r="59" spans="1:43" ht="15.75" customHeight="1" x14ac:dyDescent="0.25">
      <c r="B59" s="128" t="s">
        <v>59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R59" s="157"/>
      <c r="S59" s="157"/>
      <c r="T59" s="157"/>
      <c r="U59" s="157"/>
      <c r="V59" s="157"/>
      <c r="W59" s="157"/>
      <c r="X59" s="157"/>
      <c r="Y59" s="157"/>
      <c r="AC59" s="157" t="s">
        <v>251</v>
      </c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</row>
    <row r="60" spans="1:43" ht="16.5" customHeight="1" x14ac:dyDescent="0.25">
      <c r="O60" s="169"/>
      <c r="P60" s="169"/>
      <c r="R60" s="155" t="s">
        <v>57</v>
      </c>
      <c r="S60" s="155"/>
      <c r="T60" s="155"/>
      <c r="U60" s="155"/>
      <c r="V60" s="155"/>
      <c r="W60" s="155"/>
      <c r="X60" s="155"/>
      <c r="Y60" s="155"/>
      <c r="AC60" s="165" t="s">
        <v>58</v>
      </c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</row>
    <row r="61" spans="1:43" ht="3" customHeight="1" x14ac:dyDescent="0.25"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3" ht="15.75" customHeight="1" x14ac:dyDescent="0.25">
      <c r="B62" s="128" t="s">
        <v>60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R62" s="157"/>
      <c r="S62" s="157"/>
      <c r="T62" s="157"/>
      <c r="U62" s="157"/>
      <c r="V62" s="157"/>
      <c r="W62" s="157"/>
      <c r="X62" s="157"/>
      <c r="Y62" s="157"/>
      <c r="AC62" s="157" t="s">
        <v>251</v>
      </c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</row>
    <row r="63" spans="1:43" ht="18.75" customHeight="1" x14ac:dyDescent="0.25">
      <c r="A63" s="118" t="s">
        <v>61</v>
      </c>
      <c r="B63" s="118"/>
      <c r="C63" s="118"/>
      <c r="D63" s="118"/>
      <c r="E63" s="118"/>
      <c r="F63" s="158" t="s">
        <v>252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R63" s="155" t="s">
        <v>57</v>
      </c>
      <c r="S63" s="155"/>
      <c r="T63" s="155"/>
      <c r="U63" s="155"/>
      <c r="V63" s="155"/>
      <c r="W63" s="155"/>
      <c r="X63" s="155"/>
      <c r="Y63" s="155"/>
      <c r="AC63" s="156" t="s">
        <v>58</v>
      </c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</row>
  </sheetData>
  <mergeCells count="398">
    <mergeCell ref="A49:I49"/>
    <mergeCell ref="J49:L49"/>
    <mergeCell ref="M49:N49"/>
    <mergeCell ref="AA48:AC48"/>
    <mergeCell ref="AD48:AF48"/>
    <mergeCell ref="AG48:AI48"/>
    <mergeCell ref="AJ48:AO48"/>
    <mergeCell ref="A48:I48"/>
    <mergeCell ref="J48:L48"/>
    <mergeCell ref="M48:N48"/>
    <mergeCell ref="O48:P48"/>
    <mergeCell ref="Q48:Z48"/>
    <mergeCell ref="O47:P47"/>
    <mergeCell ref="Q47:Z47"/>
    <mergeCell ref="AA47:AC47"/>
    <mergeCell ref="AD47:AF47"/>
    <mergeCell ref="J51:L51"/>
    <mergeCell ref="M51:N51"/>
    <mergeCell ref="O51:P51"/>
    <mergeCell ref="Q51:Z51"/>
    <mergeCell ref="AA51:AC51"/>
    <mergeCell ref="AD51:AF51"/>
    <mergeCell ref="AG51:AI51"/>
    <mergeCell ref="AJ51:AO51"/>
    <mergeCell ref="AJ46:AO46"/>
    <mergeCell ref="AG49:AI49"/>
    <mergeCell ref="AJ49:AO49"/>
    <mergeCell ref="Q49:Z49"/>
    <mergeCell ref="AG47:AI47"/>
    <mergeCell ref="AJ47:AO47"/>
    <mergeCell ref="O49:P49"/>
    <mergeCell ref="AA49:AC49"/>
    <mergeCell ref="M37:N37"/>
    <mergeCell ref="A28:I28"/>
    <mergeCell ref="J28:L28"/>
    <mergeCell ref="A42:I42"/>
    <mergeCell ref="J42:L42"/>
    <mergeCell ref="M42:N42"/>
    <mergeCell ref="O42:P42"/>
    <mergeCell ref="Q42:Z42"/>
    <mergeCell ref="A37:I37"/>
    <mergeCell ref="J36:L36"/>
    <mergeCell ref="A39:I39"/>
    <mergeCell ref="J39:L39"/>
    <mergeCell ref="M39:N39"/>
    <mergeCell ref="O39:P39"/>
    <mergeCell ref="Q39:Z39"/>
    <mergeCell ref="A33:I33"/>
    <mergeCell ref="J33:L33"/>
    <mergeCell ref="M33:N33"/>
    <mergeCell ref="AG52:AI52"/>
    <mergeCell ref="AG54:AI54"/>
    <mergeCell ref="A53:I53"/>
    <mergeCell ref="J53:L53"/>
    <mergeCell ref="M53:N53"/>
    <mergeCell ref="O53:P53"/>
    <mergeCell ref="Q53:Z53"/>
    <mergeCell ref="AA53:AC53"/>
    <mergeCell ref="AD53:AF53"/>
    <mergeCell ref="AG53:AI53"/>
    <mergeCell ref="M54:N54"/>
    <mergeCell ref="O54:P54"/>
    <mergeCell ref="Q54:Z54"/>
    <mergeCell ref="AA54:AC54"/>
    <mergeCell ref="A15:AO15"/>
    <mergeCell ref="B13:J13"/>
    <mergeCell ref="K13:AO13"/>
    <mergeCell ref="K14:AO14"/>
    <mergeCell ref="A36:I36"/>
    <mergeCell ref="Q27:Z27"/>
    <mergeCell ref="AD27:AF27"/>
    <mergeCell ref="AG27:AI27"/>
    <mergeCell ref="Q36:Z36"/>
    <mergeCell ref="A23:I23"/>
    <mergeCell ref="J23:L23"/>
    <mergeCell ref="AG23:AI23"/>
    <mergeCell ref="J21:L21"/>
    <mergeCell ref="J27:L27"/>
    <mergeCell ref="M26:N26"/>
    <mergeCell ref="O26:P26"/>
    <mergeCell ref="AA26:AC26"/>
    <mergeCell ref="O33:P33"/>
    <mergeCell ref="Q33:Z33"/>
    <mergeCell ref="A35:I35"/>
    <mergeCell ref="J35:L35"/>
    <mergeCell ref="M35:N35"/>
    <mergeCell ref="AJ17:AO17"/>
    <mergeCell ref="M17:N17"/>
    <mergeCell ref="M45:N45"/>
    <mergeCell ref="O45:P45"/>
    <mergeCell ref="Q45:Z45"/>
    <mergeCell ref="AA45:AC45"/>
    <mergeCell ref="AA56:AC56"/>
    <mergeCell ref="A47:I47"/>
    <mergeCell ref="J47:L47"/>
    <mergeCell ref="M47:N47"/>
    <mergeCell ref="AD49:AF49"/>
    <mergeCell ref="AD54:AF54"/>
    <mergeCell ref="M55:N55"/>
    <mergeCell ref="O55:P55"/>
    <mergeCell ref="Q55:Z55"/>
    <mergeCell ref="AA55:AC55"/>
    <mergeCell ref="A52:I52"/>
    <mergeCell ref="J52:L52"/>
    <mergeCell ref="M52:N52"/>
    <mergeCell ref="O52:P52"/>
    <mergeCell ref="Q52:Z52"/>
    <mergeCell ref="AA52:AC52"/>
    <mergeCell ref="AD52:AF52"/>
    <mergeCell ref="A55:I55"/>
    <mergeCell ref="J55:L55"/>
    <mergeCell ref="A51:I51"/>
    <mergeCell ref="B11:AB11"/>
    <mergeCell ref="J10:M10"/>
    <mergeCell ref="N10:Z10"/>
    <mergeCell ref="A5:L5"/>
    <mergeCell ref="B9:AO9"/>
    <mergeCell ref="A7:L7"/>
    <mergeCell ref="AD11:AN11"/>
    <mergeCell ref="A3:L3"/>
    <mergeCell ref="A4:L4"/>
    <mergeCell ref="Q17:Z17"/>
    <mergeCell ref="AA23:AC23"/>
    <mergeCell ref="AJ23:AO23"/>
    <mergeCell ref="AD23:AF23"/>
    <mergeCell ref="AD17:AF17"/>
    <mergeCell ref="AG17:AI17"/>
    <mergeCell ref="O23:P23"/>
    <mergeCell ref="M23:N23"/>
    <mergeCell ref="Q23:Z23"/>
    <mergeCell ref="Q21:Z21"/>
    <mergeCell ref="M21:N21"/>
    <mergeCell ref="O21:P21"/>
    <mergeCell ref="AG21:AI21"/>
    <mergeCell ref="AA21:AC21"/>
    <mergeCell ref="AD21:AF21"/>
    <mergeCell ref="AJ21:AO21"/>
    <mergeCell ref="R62:Y62"/>
    <mergeCell ref="AC62:AO62"/>
    <mergeCell ref="AG40:AI40"/>
    <mergeCell ref="AJ40:AO40"/>
    <mergeCell ref="AJ57:AO57"/>
    <mergeCell ref="AG56:AI56"/>
    <mergeCell ref="J57:AI57"/>
    <mergeCell ref="O40:P40"/>
    <mergeCell ref="A57:I57"/>
    <mergeCell ref="O60:P60"/>
    <mergeCell ref="A46:I46"/>
    <mergeCell ref="J46:L46"/>
    <mergeCell ref="M46:N46"/>
    <mergeCell ref="O46:P46"/>
    <mergeCell ref="Q46:Z46"/>
    <mergeCell ref="AD56:AF56"/>
    <mergeCell ref="AJ54:AO54"/>
    <mergeCell ref="J56:L56"/>
    <mergeCell ref="M56:N56"/>
    <mergeCell ref="AD45:AF45"/>
    <mergeCell ref="AJ55:AO55"/>
    <mergeCell ref="A56:I56"/>
    <mergeCell ref="A45:I45"/>
    <mergeCell ref="J45:L45"/>
    <mergeCell ref="AG45:AI45"/>
    <mergeCell ref="AJ45:AO45"/>
    <mergeCell ref="AA37:AC37"/>
    <mergeCell ref="AD37:AF37"/>
    <mergeCell ref="Q56:Z56"/>
    <mergeCell ref="M36:N36"/>
    <mergeCell ref="O36:P36"/>
    <mergeCell ref="AA46:AC46"/>
    <mergeCell ref="AD46:AF46"/>
    <mergeCell ref="AG46:AI46"/>
    <mergeCell ref="AJ36:AO36"/>
    <mergeCell ref="AJ37:AO37"/>
    <mergeCell ref="AD36:AF36"/>
    <mergeCell ref="AG36:AI36"/>
    <mergeCell ref="AA36:AC36"/>
    <mergeCell ref="O56:P56"/>
    <mergeCell ref="O37:P37"/>
    <mergeCell ref="Q37:Z37"/>
    <mergeCell ref="Q40:Z40"/>
    <mergeCell ref="AA40:AC40"/>
    <mergeCell ref="AD40:AF40"/>
    <mergeCell ref="AD55:AF55"/>
    <mergeCell ref="AG55:AI55"/>
    <mergeCell ref="AA42:AC42"/>
    <mergeCell ref="AB2:AO2"/>
    <mergeCell ref="AB3:AO3"/>
    <mergeCell ref="AB1:AO1"/>
    <mergeCell ref="AB4:AO4"/>
    <mergeCell ref="AB5:AO5"/>
    <mergeCell ref="A32:I32"/>
    <mergeCell ref="J32:L32"/>
    <mergeCell ref="M32:N32"/>
    <mergeCell ref="O32:P32"/>
    <mergeCell ref="Q32:Z32"/>
    <mergeCell ref="AA32:AC32"/>
    <mergeCell ref="AD32:AF32"/>
    <mergeCell ref="AG32:AI32"/>
    <mergeCell ref="AJ32:AO32"/>
    <mergeCell ref="A17:I17"/>
    <mergeCell ref="O17:P17"/>
    <mergeCell ref="J17:L17"/>
    <mergeCell ref="AA17:AC17"/>
    <mergeCell ref="A21:I21"/>
    <mergeCell ref="A22:I22"/>
    <mergeCell ref="A1:L1"/>
    <mergeCell ref="A2:L2"/>
    <mergeCell ref="AC7:AO7"/>
    <mergeCell ref="AG29:AI29"/>
    <mergeCell ref="B16:AO16"/>
    <mergeCell ref="A31:I31"/>
    <mergeCell ref="J31:L31"/>
    <mergeCell ref="M31:N31"/>
    <mergeCell ref="O31:P31"/>
    <mergeCell ref="Q31:Z31"/>
    <mergeCell ref="AA31:AC31"/>
    <mergeCell ref="AD31:AF31"/>
    <mergeCell ref="AG31:AI31"/>
    <mergeCell ref="AJ31:AO31"/>
    <mergeCell ref="A26:I26"/>
    <mergeCell ref="J26:L26"/>
    <mergeCell ref="Q26:Z26"/>
    <mergeCell ref="AD26:AF26"/>
    <mergeCell ref="AG26:AI26"/>
    <mergeCell ref="AJ26:AO26"/>
    <mergeCell ref="A27:I27"/>
    <mergeCell ref="A30:I30"/>
    <mergeCell ref="J30:L30"/>
    <mergeCell ref="M30:N30"/>
    <mergeCell ref="O30:P30"/>
    <mergeCell ref="Q30:Z30"/>
    <mergeCell ref="AA30:AC30"/>
    <mergeCell ref="AD30:AF30"/>
    <mergeCell ref="AG30:AI30"/>
    <mergeCell ref="AJ30:AO30"/>
    <mergeCell ref="O29:P29"/>
    <mergeCell ref="Q29:Z29"/>
    <mergeCell ref="AA29:AC29"/>
    <mergeCell ref="AD29:AF29"/>
    <mergeCell ref="AA27:AC27"/>
    <mergeCell ref="AJ27:AO27"/>
    <mergeCell ref="AA39:AC39"/>
    <mergeCell ref="AD39:AF39"/>
    <mergeCell ref="AG39:AI39"/>
    <mergeCell ref="AJ39:AO39"/>
    <mergeCell ref="AJ29:AO29"/>
    <mergeCell ref="AA33:AC33"/>
    <mergeCell ref="AD33:AF33"/>
    <mergeCell ref="AG33:AI33"/>
    <mergeCell ref="AJ33:AO33"/>
    <mergeCell ref="AG37:AI37"/>
    <mergeCell ref="AG38:AI38"/>
    <mergeCell ref="AJ38:AO38"/>
    <mergeCell ref="AG34:AI34"/>
    <mergeCell ref="AJ34:AO34"/>
    <mergeCell ref="O27:P27"/>
    <mergeCell ref="O38:P38"/>
    <mergeCell ref="A29:I29"/>
    <mergeCell ref="J29:L29"/>
    <mergeCell ref="M29:N29"/>
    <mergeCell ref="A25:I25"/>
    <mergeCell ref="J25:L25"/>
    <mergeCell ref="M25:N25"/>
    <mergeCell ref="O25:P25"/>
    <mergeCell ref="Q25:Z25"/>
    <mergeCell ref="AA25:AC25"/>
    <mergeCell ref="M27:N27"/>
    <mergeCell ref="A24:I24"/>
    <mergeCell ref="J24:L24"/>
    <mergeCell ref="M24:N24"/>
    <mergeCell ref="O24:P24"/>
    <mergeCell ref="Q24:Z24"/>
    <mergeCell ref="AA24:AC24"/>
    <mergeCell ref="AD24:AF24"/>
    <mergeCell ref="AG24:AI24"/>
    <mergeCell ref="AJ24:AO24"/>
    <mergeCell ref="J22:L22"/>
    <mergeCell ref="M22:N22"/>
    <mergeCell ref="O22:P22"/>
    <mergeCell ref="Q22:Z22"/>
    <mergeCell ref="AA22:AC22"/>
    <mergeCell ref="AD22:AF22"/>
    <mergeCell ref="AG22:AI22"/>
    <mergeCell ref="AJ22:AO22"/>
    <mergeCell ref="O35:P35"/>
    <mergeCell ref="Q35:Z35"/>
    <mergeCell ref="AA35:AC35"/>
    <mergeCell ref="AD35:AF35"/>
    <mergeCell ref="AG35:AI35"/>
    <mergeCell ref="AJ35:AO35"/>
    <mergeCell ref="M28:N28"/>
    <mergeCell ref="O28:P28"/>
    <mergeCell ref="Q28:Z28"/>
    <mergeCell ref="AA28:AC28"/>
    <mergeCell ref="AD28:AF28"/>
    <mergeCell ref="AG28:AI28"/>
    <mergeCell ref="AJ28:AO28"/>
    <mergeCell ref="AD25:AF25"/>
    <mergeCell ref="AG25:AI25"/>
    <mergeCell ref="AJ25:AO25"/>
    <mergeCell ref="A34:I34"/>
    <mergeCell ref="J34:L34"/>
    <mergeCell ref="M34:N34"/>
    <mergeCell ref="O34:P34"/>
    <mergeCell ref="Q34:Z34"/>
    <mergeCell ref="AA34:AC34"/>
    <mergeCell ref="AD34:AF34"/>
    <mergeCell ref="A41:I41"/>
    <mergeCell ref="J41:L41"/>
    <mergeCell ref="M41:N41"/>
    <mergeCell ref="O41:P41"/>
    <mergeCell ref="Q41:Z41"/>
    <mergeCell ref="AA41:AC41"/>
    <mergeCell ref="AD41:AF41"/>
    <mergeCell ref="A40:I40"/>
    <mergeCell ref="J40:L40"/>
    <mergeCell ref="M40:N40"/>
    <mergeCell ref="A38:I38"/>
    <mergeCell ref="J38:L38"/>
    <mergeCell ref="M38:N38"/>
    <mergeCell ref="Q38:Z38"/>
    <mergeCell ref="AA38:AC38"/>
    <mergeCell ref="AD38:AF38"/>
    <mergeCell ref="J37:L37"/>
    <mergeCell ref="AG41:AI41"/>
    <mergeCell ref="AJ41:AO41"/>
    <mergeCell ref="A44:I44"/>
    <mergeCell ref="J44:L44"/>
    <mergeCell ref="M44:N44"/>
    <mergeCell ref="O44:P44"/>
    <mergeCell ref="Q44:Z44"/>
    <mergeCell ref="AA44:AC44"/>
    <mergeCell ref="AD44:AF44"/>
    <mergeCell ref="AG44:AI44"/>
    <mergeCell ref="AJ44:AO44"/>
    <mergeCell ref="A43:I43"/>
    <mergeCell ref="J43:L43"/>
    <mergeCell ref="M43:N43"/>
    <mergeCell ref="O43:P43"/>
    <mergeCell ref="Q43:Z43"/>
    <mergeCell ref="AA43:AC43"/>
    <mergeCell ref="AD43:AF43"/>
    <mergeCell ref="AG43:AI43"/>
    <mergeCell ref="AJ43:AO43"/>
    <mergeCell ref="AD42:AF42"/>
    <mergeCell ref="AG42:AI42"/>
    <mergeCell ref="AJ42:AO42"/>
    <mergeCell ref="AJ53:AO53"/>
    <mergeCell ref="AG50:AI50"/>
    <mergeCell ref="AJ50:AO50"/>
    <mergeCell ref="A63:E63"/>
    <mergeCell ref="R63:Y63"/>
    <mergeCell ref="AC63:AO63"/>
    <mergeCell ref="AJ56:AO56"/>
    <mergeCell ref="B59:N59"/>
    <mergeCell ref="R59:Y59"/>
    <mergeCell ref="AC59:AO59"/>
    <mergeCell ref="AJ52:AO52"/>
    <mergeCell ref="F63:P63"/>
    <mergeCell ref="A50:I50"/>
    <mergeCell ref="J50:L50"/>
    <mergeCell ref="M50:N50"/>
    <mergeCell ref="O50:P50"/>
    <mergeCell ref="Q50:Z50"/>
    <mergeCell ref="AA50:AC50"/>
    <mergeCell ref="AD50:AF50"/>
    <mergeCell ref="A54:I54"/>
    <mergeCell ref="J54:L54"/>
    <mergeCell ref="R60:Y60"/>
    <mergeCell ref="AC60:AO60"/>
    <mergeCell ref="B62:N62"/>
    <mergeCell ref="A20:I20"/>
    <mergeCell ref="J20:L20"/>
    <mergeCell ref="M20:N20"/>
    <mergeCell ref="O20:P20"/>
    <mergeCell ref="Q20:Z20"/>
    <mergeCell ref="AA20:AC20"/>
    <mergeCell ref="AD20:AF20"/>
    <mergeCell ref="AG20:AI20"/>
    <mergeCell ref="AJ20:AO20"/>
    <mergeCell ref="A19:I19"/>
    <mergeCell ref="J19:L19"/>
    <mergeCell ref="M19:N19"/>
    <mergeCell ref="O19:P19"/>
    <mergeCell ref="Q19:Z19"/>
    <mergeCell ref="AA19:AC19"/>
    <mergeCell ref="AD19:AF19"/>
    <mergeCell ref="AG19:AI19"/>
    <mergeCell ref="AJ19:AO19"/>
    <mergeCell ref="A18:I18"/>
    <mergeCell ref="J18:L18"/>
    <mergeCell ref="M18:N18"/>
    <mergeCell ref="O18:P18"/>
    <mergeCell ref="Q18:Z18"/>
    <mergeCell ref="AA18:AC18"/>
    <mergeCell ref="AD18:AF18"/>
    <mergeCell ref="AG18:AI18"/>
    <mergeCell ref="AJ18:AO18"/>
  </mergeCells>
  <phoneticPr fontId="0" type="noConversion"/>
  <pageMargins left="0.62992125984251968" right="0.62992125984251968" top="0.31496062992125984" bottom="0" header="0.31496062992125984" footer="0.31496062992125984"/>
  <pageSetup paperSize="9" scale="76" orientation="portrait" r:id="rId1"/>
  <rowBreaks count="1" manualBreakCount="1">
    <brk id="64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Тит лист</vt:lpstr>
      <vt:lpstr>1.Св-я о деят-ти</vt:lpstr>
      <vt:lpstr>2.Пост-я и выплаты</vt:lpstr>
      <vt:lpstr>II.I. Закупка тов-в работ услуг</vt:lpstr>
      <vt:lpstr>III. Св-я о ср-вах во врем.расп</vt:lpstr>
      <vt:lpstr>IV. Справ. инф-я</vt:lpstr>
      <vt:lpstr> Расшифровка</vt:lpstr>
      <vt:lpstr>'II.I. Закупка тов-в работ услуг'!sub_100831</vt:lpstr>
      <vt:lpstr>'II.I. Закупка тов-в работ услуг'!sub_100832</vt:lpstr>
      <vt:lpstr>'II.I. Закупка тов-в работ услуг'!sub_100833</vt:lpstr>
      <vt:lpstr>'II.I. Закупка тов-в работ услуг'!sub_100834</vt:lpstr>
      <vt:lpstr>'III. Св-я о ср-вах во врем.расп'!sub_100841</vt:lpstr>
      <vt:lpstr>'III. Св-я о ср-вах во врем.расп'!sub_100842</vt:lpstr>
      <vt:lpstr>'III. Св-я о ср-вах во врем.расп'!sub_100843</vt:lpstr>
      <vt:lpstr>'III. Св-я о ср-вах во врем.расп'!sub_100844</vt:lpstr>
      <vt:lpstr>'IV. Справ. инф-я'!sub_100851</vt:lpstr>
      <vt:lpstr>'IV. Справ. инф-я'!sub_100852</vt:lpstr>
      <vt:lpstr>'IV. Справ. инф-я'!sub_100853</vt:lpstr>
      <vt:lpstr>'II.I. Закупка тов-в работ услуг'!Заголовки_для_печати</vt:lpstr>
      <vt:lpstr>' Расшифровка'!Область_печати</vt:lpstr>
      <vt:lpstr>'1.Св-я о деят-ти'!Область_печати</vt:lpstr>
      <vt:lpstr>'2.Пост-я и выплаты'!Область_печати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User</cp:lastModifiedBy>
  <cp:lastPrinted>2020-08-05T12:18:08Z</cp:lastPrinted>
  <dcterms:created xsi:type="dcterms:W3CDTF">2016-03-11T11:24:51Z</dcterms:created>
  <dcterms:modified xsi:type="dcterms:W3CDTF">2020-08-05T13:42:42Z</dcterms:modified>
</cp:coreProperties>
</file>